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1.xml" ContentType="application/vnd.openxmlformats-officedocument.themeOverride+xml"/>
  <Override PartName="/xl/drawings/drawing5.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2.xml" ContentType="application/vnd.openxmlformats-officedocument.themeOverride+xml"/>
  <Override PartName="/xl/drawings/drawing6.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3.xml" ContentType="application/vnd.openxmlformats-officedocument.themeOverride+xml"/>
  <Override PartName="/xl/drawings/drawing7.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4.xml" ContentType="application/vnd.openxmlformats-officedocument.themeOverride+xml"/>
  <Override PartName="/xl/drawings/drawing8.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5.xml" ContentType="application/vnd.openxmlformats-officedocument.themeOverride+xml"/>
  <Override PartName="/xl/drawings/drawing9.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6.xml" ContentType="application/vnd.openxmlformats-officedocument.themeOverride+xml"/>
  <Override PartName="/xl/drawings/drawing10.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1.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2.xml" ContentType="application/vnd.openxmlformats-officedocument.drawingml.chartshape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3.xml" ContentType="application/vnd.openxmlformats-officedocument.drawingml.chartshapes+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7.xml" ContentType="application/vnd.openxmlformats-officedocument.themeOverride+xml"/>
  <Override PartName="/xl/drawings/drawing14.xml" ContentType="application/vnd.openxmlformats-officedocument.drawingml.chartshape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8.xml" ContentType="application/vnd.openxmlformats-officedocument.themeOverride+xml"/>
  <Override PartName="/xl/drawings/drawing15.xml" ContentType="application/vnd.openxmlformats-officedocument.drawingml.chartshape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9.xml" ContentType="application/vnd.openxmlformats-officedocument.themeOverride+xml"/>
  <Override PartName="/xl/drawings/drawing16.xml" ContentType="application/vnd.openxmlformats-officedocument.drawingml.chartshape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0.xml" ContentType="application/vnd.openxmlformats-officedocument.themeOverride+xml"/>
  <Override PartName="/xl/drawings/drawing17.xml" ContentType="application/vnd.openxmlformats-officedocument.drawingml.chartshape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1.xml" ContentType="application/vnd.openxmlformats-officedocument.themeOverride+xml"/>
  <Override PartName="/xl/drawings/drawing18.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2.xml" ContentType="application/vnd.openxmlformats-officedocument.themeOverride+xml"/>
  <Override PartName="/xl/drawings/drawing19.xml" ContentType="application/vnd.openxmlformats-officedocument.drawingml.chartshapes+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hidePivotFieldList="1" defaultThemeVersion="166925"/>
  <mc:AlternateContent xmlns:mc="http://schemas.openxmlformats.org/markup-compatibility/2006">
    <mc:Choice Requires="x15">
      <x15ac:absPath xmlns:x15ac="http://schemas.microsoft.com/office/spreadsheetml/2010/11/ac" url="https://d.docs.live.net/e8f072e7643f9aee/Dokument/Viktigt/Annat/MarthaExcel/Sparexcel/"/>
    </mc:Choice>
  </mc:AlternateContent>
  <xr:revisionPtr revIDLastSave="282" documentId="8_{F65B6E4D-6005-4C45-8FA9-06BEA1E537F3}" xr6:coauthVersionLast="47" xr6:coauthVersionMax="47" xr10:uidLastSave="{86F9B148-AB6B-4C4D-A686-07BB34526074}"/>
  <bookViews>
    <workbookView xWindow="-120" yWindow="-120" windowWidth="24240" windowHeight="17640" xr2:uid="{AC92FF9B-0077-4FD1-9B6A-7A5B2ACA0047}"/>
  </bookViews>
  <sheets>
    <sheet name="Information" sheetId="32" r:id="rId1"/>
    <sheet name="Sparande" sheetId="31" r:id="rId2"/>
    <sheet name="Sparande - exempel" sheetId="33" r:id="rId3"/>
  </sheets>
  <definedNames>
    <definedName name="Boende">#REF!</definedName>
    <definedName name="Inkomster">#REF!</definedName>
    <definedName name="Mat">#REF!</definedName>
    <definedName name="NyttaNöje">#REF!</definedName>
    <definedName name="Sparande">#REF!</definedName>
    <definedName name="Transport">#REF!</definedName>
    <definedName name="Övrig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88" i="33" l="1"/>
  <c r="K89" i="33"/>
  <c r="K90" i="33"/>
  <c r="K91" i="33"/>
  <c r="K92" i="33"/>
  <c r="K93" i="33"/>
  <c r="K94" i="33"/>
  <c r="K95" i="33"/>
  <c r="K96" i="33"/>
  <c r="K87" i="33"/>
  <c r="L87" i="33"/>
  <c r="L65" i="33"/>
  <c r="M65" i="33" s="1"/>
  <c r="L66" i="33"/>
  <c r="L67" i="33"/>
  <c r="L68" i="33"/>
  <c r="M68" i="33" s="1"/>
  <c r="L64" i="33"/>
  <c r="M66" i="33"/>
  <c r="K65" i="33"/>
  <c r="K66" i="33"/>
  <c r="K67" i="33"/>
  <c r="K68" i="33"/>
  <c r="K64" i="33"/>
  <c r="I123" i="33"/>
  <c r="C123" i="33"/>
  <c r="L121" i="33"/>
  <c r="M121" i="33" s="1"/>
  <c r="K121" i="33"/>
  <c r="G121" i="33"/>
  <c r="L120" i="33"/>
  <c r="M120" i="33" s="1"/>
  <c r="K120" i="33"/>
  <c r="G120" i="33"/>
  <c r="L119" i="33"/>
  <c r="M119" i="33" s="1"/>
  <c r="K119" i="33"/>
  <c r="G119" i="33"/>
  <c r="L118" i="33"/>
  <c r="M118" i="33" s="1"/>
  <c r="K118" i="33"/>
  <c r="G118" i="33"/>
  <c r="L117" i="33"/>
  <c r="M117" i="33" s="1"/>
  <c r="K117" i="33"/>
  <c r="G117" i="33"/>
  <c r="L116" i="33"/>
  <c r="M116" i="33" s="1"/>
  <c r="K116" i="33"/>
  <c r="G116" i="33"/>
  <c r="L115" i="33"/>
  <c r="M115" i="33" s="1"/>
  <c r="K115" i="33"/>
  <c r="G115" i="33"/>
  <c r="L114" i="33"/>
  <c r="M114" i="33" s="1"/>
  <c r="K114" i="33"/>
  <c r="G114" i="33"/>
  <c r="M113" i="33"/>
  <c r="L113" i="33"/>
  <c r="K113" i="33"/>
  <c r="G113" i="33"/>
  <c r="L112" i="33"/>
  <c r="M112" i="33" s="1"/>
  <c r="K112" i="33"/>
  <c r="G112" i="33"/>
  <c r="L111" i="33"/>
  <c r="M111" i="33" s="1"/>
  <c r="K111" i="33"/>
  <c r="G111" i="33"/>
  <c r="L110" i="33"/>
  <c r="M110" i="33" s="1"/>
  <c r="K110" i="33"/>
  <c r="G110" i="33"/>
  <c r="F110" i="33" s="1"/>
  <c r="F111" i="33" s="1"/>
  <c r="F112" i="33" s="1"/>
  <c r="F113" i="33" s="1"/>
  <c r="F114" i="33" s="1"/>
  <c r="F115" i="33" s="1"/>
  <c r="F116" i="33" s="1"/>
  <c r="F117" i="33" s="1"/>
  <c r="F118" i="33" s="1"/>
  <c r="F119" i="33" s="1"/>
  <c r="F120" i="33" s="1"/>
  <c r="F121" i="33" s="1"/>
  <c r="D110" i="33"/>
  <c r="D111" i="33" s="1"/>
  <c r="D112" i="33" s="1"/>
  <c r="D113" i="33" s="1"/>
  <c r="D114" i="33" s="1"/>
  <c r="D115" i="33" s="1"/>
  <c r="D116" i="33" s="1"/>
  <c r="D117" i="33" s="1"/>
  <c r="D118" i="33" s="1"/>
  <c r="D119" i="33" s="1"/>
  <c r="D120" i="33" s="1"/>
  <c r="D121" i="33" s="1"/>
  <c r="I100" i="33"/>
  <c r="C100" i="33"/>
  <c r="G98" i="33"/>
  <c r="G97" i="33"/>
  <c r="L96" i="33"/>
  <c r="M96" i="33" s="1"/>
  <c r="G96" i="33"/>
  <c r="L95" i="33"/>
  <c r="M95" i="33" s="1"/>
  <c r="G95" i="33"/>
  <c r="L94" i="33"/>
  <c r="M94" i="33" s="1"/>
  <c r="G94" i="33"/>
  <c r="L93" i="33"/>
  <c r="M93" i="33" s="1"/>
  <c r="G93" i="33"/>
  <c r="L92" i="33"/>
  <c r="M92" i="33" s="1"/>
  <c r="G92" i="33"/>
  <c r="L91" i="33"/>
  <c r="M91" i="33" s="1"/>
  <c r="G91" i="33"/>
  <c r="L90" i="33"/>
  <c r="M90" i="33" s="1"/>
  <c r="G90" i="33"/>
  <c r="L89" i="33"/>
  <c r="M89" i="33" s="1"/>
  <c r="G89" i="33"/>
  <c r="L88" i="33"/>
  <c r="M88" i="33" s="1"/>
  <c r="G88" i="33"/>
  <c r="M87" i="33"/>
  <c r="G87" i="33"/>
  <c r="F87" i="33" s="1"/>
  <c r="F88" i="33" s="1"/>
  <c r="F89" i="33" s="1"/>
  <c r="D87" i="33"/>
  <c r="I77" i="33"/>
  <c r="C77" i="33"/>
  <c r="G75" i="33"/>
  <c r="G74" i="33"/>
  <c r="G73" i="33"/>
  <c r="G72" i="33"/>
  <c r="G71" i="33"/>
  <c r="G70" i="33"/>
  <c r="G69" i="33"/>
  <c r="G68" i="33"/>
  <c r="M67" i="33"/>
  <c r="G67" i="33"/>
  <c r="G66" i="33"/>
  <c r="G65" i="33"/>
  <c r="M64" i="33"/>
  <c r="G64" i="33"/>
  <c r="F64" i="33" s="1"/>
  <c r="F65" i="33" s="1"/>
  <c r="F66" i="33" s="1"/>
  <c r="D64" i="33"/>
  <c r="D65" i="33" s="1"/>
  <c r="D66" i="33" s="1"/>
  <c r="D67" i="33" s="1"/>
  <c r="D68" i="33" s="1"/>
  <c r="D69" i="33" s="1"/>
  <c r="D70" i="33" s="1"/>
  <c r="D71" i="33" s="1"/>
  <c r="D72" i="33" s="1"/>
  <c r="D73" i="33" s="1"/>
  <c r="D74" i="33" s="1"/>
  <c r="D75" i="33" s="1"/>
  <c r="C54" i="33"/>
  <c r="G52" i="33"/>
  <c r="G51" i="33"/>
  <c r="G50" i="33"/>
  <c r="G49" i="33"/>
  <c r="G48" i="33"/>
  <c r="G47" i="33"/>
  <c r="G46" i="33"/>
  <c r="G45" i="33"/>
  <c r="G44" i="33"/>
  <c r="G43" i="33"/>
  <c r="G42" i="33"/>
  <c r="G41" i="33"/>
  <c r="F41" i="33" s="1"/>
  <c r="D41" i="33"/>
  <c r="D42" i="33" s="1"/>
  <c r="D43" i="33" s="1"/>
  <c r="D44" i="33" s="1"/>
  <c r="AC23" i="33"/>
  <c r="X23" i="33"/>
  <c r="X24" i="33" s="1"/>
  <c r="AE22" i="33"/>
  <c r="AD22" i="33"/>
  <c r="AC22" i="33"/>
  <c r="AB22" i="33"/>
  <c r="AA22" i="33"/>
  <c r="Z22" i="33"/>
  <c r="Y22" i="33"/>
  <c r="AE21" i="33"/>
  <c r="AD21" i="33"/>
  <c r="AC21" i="33"/>
  <c r="AB21" i="33"/>
  <c r="AA21" i="33"/>
  <c r="Z21" i="33"/>
  <c r="AE20" i="33"/>
  <c r="AD20" i="33"/>
  <c r="AC20" i="33"/>
  <c r="AB20" i="33"/>
  <c r="AA20" i="33"/>
  <c r="Z20" i="33"/>
  <c r="AE19" i="33"/>
  <c r="AD19" i="33"/>
  <c r="AC19" i="33"/>
  <c r="AB19" i="33"/>
  <c r="AA19" i="33"/>
  <c r="Z19" i="33"/>
  <c r="AE18" i="33"/>
  <c r="AD18" i="33"/>
  <c r="AC18" i="33"/>
  <c r="AB18" i="33"/>
  <c r="AA18" i="33"/>
  <c r="Z18" i="33"/>
  <c r="AE17" i="33"/>
  <c r="AD17" i="33"/>
  <c r="AC17" i="33"/>
  <c r="AB17" i="33"/>
  <c r="AA17" i="33"/>
  <c r="Z17" i="33"/>
  <c r="AE16" i="33"/>
  <c r="AD16" i="33"/>
  <c r="AC16" i="33"/>
  <c r="AB16" i="33"/>
  <c r="AA16" i="33"/>
  <c r="Z16" i="33"/>
  <c r="AE15" i="33"/>
  <c r="AD15" i="33"/>
  <c r="AC15" i="33"/>
  <c r="AB15" i="33"/>
  <c r="AA15" i="33"/>
  <c r="Z15" i="33"/>
  <c r="AE14" i="33"/>
  <c r="AD14" i="33"/>
  <c r="AC14" i="33"/>
  <c r="AB14" i="33"/>
  <c r="AA14" i="33"/>
  <c r="Z14" i="33"/>
  <c r="AE13" i="33"/>
  <c r="AD13" i="33"/>
  <c r="AC13" i="33"/>
  <c r="AB13" i="33"/>
  <c r="AA13" i="33"/>
  <c r="Z13" i="33"/>
  <c r="AE12" i="33"/>
  <c r="AD12" i="33"/>
  <c r="AC12" i="33"/>
  <c r="AB12" i="33"/>
  <c r="AA12" i="33"/>
  <c r="Z12" i="33"/>
  <c r="AE11" i="33"/>
  <c r="AD11" i="33"/>
  <c r="AC11" i="33"/>
  <c r="AB11" i="33"/>
  <c r="AA11" i="33"/>
  <c r="Z11" i="33"/>
  <c r="AE10" i="33"/>
  <c r="AD10" i="33"/>
  <c r="AC10" i="33"/>
  <c r="AB10" i="33"/>
  <c r="AA10" i="33"/>
  <c r="Z10" i="33"/>
  <c r="AF8" i="33"/>
  <c r="AF7" i="33"/>
  <c r="AF6" i="33"/>
  <c r="AC5" i="33"/>
  <c r="AB5" i="33"/>
  <c r="AA5" i="33"/>
  <c r="Z5" i="33"/>
  <c r="G111" i="31"/>
  <c r="G112" i="31"/>
  <c r="G113" i="31"/>
  <c r="G114" i="31"/>
  <c r="G115" i="31"/>
  <c r="G116" i="31"/>
  <c r="G117" i="31"/>
  <c r="G118" i="31"/>
  <c r="G119" i="31"/>
  <c r="G120" i="31"/>
  <c r="G121" i="31"/>
  <c r="G110" i="31"/>
  <c r="F110" i="31" s="1"/>
  <c r="F111" i="31" s="1"/>
  <c r="F112" i="31" s="1"/>
  <c r="F113" i="31" s="1"/>
  <c r="F114" i="31" s="1"/>
  <c r="F115" i="31" s="1"/>
  <c r="F116" i="31" s="1"/>
  <c r="F117" i="31" s="1"/>
  <c r="F118" i="31" s="1"/>
  <c r="F119" i="31" s="1"/>
  <c r="F120" i="31" s="1"/>
  <c r="F121" i="31" s="1"/>
  <c r="G88" i="31"/>
  <c r="G89" i="31"/>
  <c r="G90" i="31"/>
  <c r="G91" i="31"/>
  <c r="G92" i="31"/>
  <c r="G93" i="31"/>
  <c r="G94" i="31"/>
  <c r="G95" i="31"/>
  <c r="G96" i="31"/>
  <c r="G97" i="31"/>
  <c r="G98" i="31"/>
  <c r="G87" i="31"/>
  <c r="F87" i="31" s="1"/>
  <c r="F88" i="31" s="1"/>
  <c r="F89" i="31" s="1"/>
  <c r="F90" i="31" s="1"/>
  <c r="F91" i="31" s="1"/>
  <c r="F92" i="31" s="1"/>
  <c r="F93" i="31" s="1"/>
  <c r="F94" i="31" s="1"/>
  <c r="F95" i="31" s="1"/>
  <c r="F96" i="31" s="1"/>
  <c r="F97" i="31" s="1"/>
  <c r="F98" i="31" s="1"/>
  <c r="G65" i="31"/>
  <c r="G66" i="31"/>
  <c r="G67" i="31"/>
  <c r="G68" i="31"/>
  <c r="G69" i="31"/>
  <c r="G70" i="31"/>
  <c r="G71" i="31"/>
  <c r="G72" i="31"/>
  <c r="G73" i="31"/>
  <c r="G74" i="31"/>
  <c r="G75" i="31"/>
  <c r="G64" i="31"/>
  <c r="G42" i="31"/>
  <c r="G43" i="31"/>
  <c r="G44" i="31"/>
  <c r="G45" i="31"/>
  <c r="G46" i="31"/>
  <c r="G47" i="31"/>
  <c r="G48" i="31"/>
  <c r="G49" i="31"/>
  <c r="G50" i="31"/>
  <c r="G51" i="31"/>
  <c r="G52" i="31"/>
  <c r="G41" i="31"/>
  <c r="F66" i="31"/>
  <c r="F67" i="31"/>
  <c r="F68" i="31" s="1"/>
  <c r="F69" i="31" s="1"/>
  <c r="F70" i="31" s="1"/>
  <c r="F71" i="31" s="1"/>
  <c r="F72" i="31" s="1"/>
  <c r="F73" i="31" s="1"/>
  <c r="F74" i="31" s="1"/>
  <c r="F75" i="31" s="1"/>
  <c r="F65" i="31"/>
  <c r="F64" i="31"/>
  <c r="F41" i="31"/>
  <c r="L111" i="31"/>
  <c r="M111" i="31" s="1"/>
  <c r="L112" i="31"/>
  <c r="M112" i="31" s="1"/>
  <c r="L113" i="31"/>
  <c r="M113" i="31" s="1"/>
  <c r="L114" i="31"/>
  <c r="M114" i="31" s="1"/>
  <c r="L115" i="31"/>
  <c r="M115" i="31" s="1"/>
  <c r="L116" i="31"/>
  <c r="M116" i="31" s="1"/>
  <c r="L117" i="31"/>
  <c r="M117" i="31" s="1"/>
  <c r="L118" i="31"/>
  <c r="M118" i="31" s="1"/>
  <c r="L119" i="31"/>
  <c r="M119" i="31" s="1"/>
  <c r="L120" i="31"/>
  <c r="M120" i="31" s="1"/>
  <c r="L121" i="31"/>
  <c r="M121" i="31" s="1"/>
  <c r="L110" i="31"/>
  <c r="M110" i="31" s="1"/>
  <c r="M89" i="31"/>
  <c r="M90" i="31"/>
  <c r="M93" i="31"/>
  <c r="M94" i="31"/>
  <c r="M87" i="31"/>
  <c r="L88" i="31"/>
  <c r="M88" i="31" s="1"/>
  <c r="L89" i="31"/>
  <c r="L90" i="31"/>
  <c r="L91" i="31"/>
  <c r="M91" i="31" s="1"/>
  <c r="L92" i="31"/>
  <c r="M92" i="31" s="1"/>
  <c r="L93" i="31"/>
  <c r="L94" i="31"/>
  <c r="L95" i="31"/>
  <c r="M95" i="31" s="1"/>
  <c r="L96" i="31"/>
  <c r="M96" i="31" s="1"/>
  <c r="L87" i="31"/>
  <c r="L65" i="31"/>
  <c r="M65" i="31" s="1"/>
  <c r="L66" i="31"/>
  <c r="M66" i="31" s="1"/>
  <c r="L67" i="31"/>
  <c r="M67" i="31" s="1"/>
  <c r="L68" i="31"/>
  <c r="M68" i="31" s="1"/>
  <c r="L64" i="31"/>
  <c r="M64" i="31" s="1"/>
  <c r="D33" i="33" a="1"/>
  <c r="D76" i="33" a="1"/>
  <c r="D77" i="33" a="1"/>
  <c r="J33" i="33" a="1"/>
  <c r="F67" i="33" l="1"/>
  <c r="F68" i="33" s="1"/>
  <c r="F69" i="33" s="1"/>
  <c r="F70" i="33" s="1"/>
  <c r="F71" i="33" s="1"/>
  <c r="F72" i="33" s="1"/>
  <c r="F73" i="33" s="1"/>
  <c r="F74" i="33" s="1"/>
  <c r="F75" i="33" s="1"/>
  <c r="AF11" i="33"/>
  <c r="AF15" i="33"/>
  <c r="AF21" i="33"/>
  <c r="AF18" i="33"/>
  <c r="AF20" i="33"/>
  <c r="AF19" i="33"/>
  <c r="F90" i="33"/>
  <c r="F91" i="33" s="1"/>
  <c r="F92" i="33" s="1"/>
  <c r="F93" i="33" s="1"/>
  <c r="F94" i="33" s="1"/>
  <c r="F95" i="33" s="1"/>
  <c r="F96" i="33" s="1"/>
  <c r="F97" i="33" s="1"/>
  <c r="F98" i="33" s="1"/>
  <c r="F42" i="33"/>
  <c r="F43" i="33" s="1"/>
  <c r="U6" i="33"/>
  <c r="D76" i="33"/>
  <c r="E76" i="33" s="1"/>
  <c r="D77" i="33"/>
  <c r="D33" i="33"/>
  <c r="J33" i="33"/>
  <c r="D45" i="33"/>
  <c r="D46" i="33" s="1"/>
  <c r="D47" i="33" s="1"/>
  <c r="D48" i="33" s="1"/>
  <c r="D49" i="33" s="1"/>
  <c r="D50" i="33" s="1"/>
  <c r="D51" i="33" s="1"/>
  <c r="D52" i="33" s="1"/>
  <c r="AD24" i="33"/>
  <c r="Z24" i="33"/>
  <c r="X25" i="33"/>
  <c r="AC24" i="33"/>
  <c r="Y24" i="33"/>
  <c r="AA24" i="33"/>
  <c r="AE24" i="33"/>
  <c r="AB24" i="33"/>
  <c r="U7" i="33"/>
  <c r="AF10" i="33"/>
  <c r="AF14" i="33"/>
  <c r="AF17" i="33"/>
  <c r="Y23" i="33"/>
  <c r="D88" i="33"/>
  <c r="D89" i="33" s="1"/>
  <c r="D90" i="33" s="1"/>
  <c r="D91" i="33" s="1"/>
  <c r="D92" i="33" s="1"/>
  <c r="D93" i="33" s="1"/>
  <c r="D94" i="33" s="1"/>
  <c r="D95" i="33" s="1"/>
  <c r="D96" i="33" s="1"/>
  <c r="D97" i="33" s="1"/>
  <c r="D98" i="33" s="1"/>
  <c r="AE23" i="33"/>
  <c r="AA23" i="33"/>
  <c r="AD23" i="33"/>
  <c r="Z23" i="33"/>
  <c r="AF13" i="33"/>
  <c r="AF12" i="33"/>
  <c r="AF16" i="33"/>
  <c r="AF22" i="33"/>
  <c r="AB23" i="33"/>
  <c r="F42" i="31"/>
  <c r="F43" i="31" s="1"/>
  <c r="F44" i="31" s="1"/>
  <c r="F45" i="31" s="1"/>
  <c r="F46" i="31" s="1"/>
  <c r="F47" i="31" s="1"/>
  <c r="F48" i="31" s="1"/>
  <c r="F49" i="31" s="1"/>
  <c r="F50" i="31" s="1"/>
  <c r="F51" i="31" s="1"/>
  <c r="F52" i="31" s="1"/>
  <c r="D53" i="33" a="1"/>
  <c r="D123" i="33" a="1"/>
  <c r="D122" i="33" a="1"/>
  <c r="D99" i="33" a="1"/>
  <c r="D122" i="33" l="1"/>
  <c r="E122" i="33" s="1"/>
  <c r="D123" i="33"/>
  <c r="D53" i="33"/>
  <c r="E53" i="33" s="1"/>
  <c r="D99" i="33"/>
  <c r="E99" i="33" s="1"/>
  <c r="AF24" i="33"/>
  <c r="K33" i="33"/>
  <c r="AF23" i="33"/>
  <c r="F44" i="33"/>
  <c r="U8" i="33"/>
  <c r="E33" i="33"/>
  <c r="F33" i="33" s="1"/>
  <c r="X26" i="33"/>
  <c r="AC25" i="33"/>
  <c r="Y25" i="33"/>
  <c r="AB25" i="33"/>
  <c r="Z25" i="33"/>
  <c r="AE25" i="33"/>
  <c r="AD25" i="33"/>
  <c r="AA25" i="33"/>
  <c r="D54" i="33" a="1"/>
  <c r="D100" i="33" a="1"/>
  <c r="D100" i="33" l="1"/>
  <c r="D54" i="33"/>
  <c r="AF25" i="33"/>
  <c r="AB26" i="33"/>
  <c r="AE26" i="33"/>
  <c r="AA26" i="33"/>
  <c r="X27" i="33"/>
  <c r="Y26" i="33"/>
  <c r="AD26" i="33"/>
  <c r="AC26" i="33"/>
  <c r="Z26" i="33"/>
  <c r="G33" i="33"/>
  <c r="L33" i="33"/>
  <c r="M33" i="33" s="1"/>
  <c r="U9" i="33"/>
  <c r="F45" i="33"/>
  <c r="F46" i="33" l="1"/>
  <c r="U10" i="33"/>
  <c r="AF26" i="33"/>
  <c r="AE27" i="33"/>
  <c r="AA27" i="33"/>
  <c r="AD27" i="33"/>
  <c r="Z27" i="33"/>
  <c r="AC27" i="33"/>
  <c r="AB27" i="33"/>
  <c r="X28" i="33"/>
  <c r="Y27" i="33"/>
  <c r="AF27" i="33" l="1"/>
  <c r="AD28" i="33"/>
  <c r="Z28" i="33"/>
  <c r="X29" i="33"/>
  <c r="AC28" i="33"/>
  <c r="Y28" i="33"/>
  <c r="AE28" i="33"/>
  <c r="AB28" i="33"/>
  <c r="AA28" i="33"/>
  <c r="F47" i="33"/>
  <c r="U11" i="33"/>
  <c r="X30" i="33" l="1"/>
  <c r="AC29" i="33"/>
  <c r="Y29" i="33"/>
  <c r="AB29" i="33"/>
  <c r="AD29" i="33"/>
  <c r="AA29" i="33"/>
  <c r="Z29" i="33"/>
  <c r="AE29" i="33"/>
  <c r="AF28" i="33"/>
  <c r="F48" i="33"/>
  <c r="U12" i="33"/>
  <c r="AF29" i="33" l="1"/>
  <c r="U13" i="33"/>
  <c r="F49" i="33"/>
  <c r="AB30" i="33"/>
  <c r="AE30" i="33"/>
  <c r="AA30" i="33"/>
  <c r="AC30" i="33"/>
  <c r="Y30" i="33"/>
  <c r="Z30" i="33"/>
  <c r="X31" i="33"/>
  <c r="AD30" i="33"/>
  <c r="F50" i="33" l="1"/>
  <c r="U14" i="33"/>
  <c r="AE31" i="33"/>
  <c r="AA31" i="33"/>
  <c r="AD31" i="33"/>
  <c r="Z31" i="33"/>
  <c r="AB31" i="33"/>
  <c r="X32" i="33"/>
  <c r="Y31" i="33"/>
  <c r="AC31" i="33"/>
  <c r="AF30" i="33"/>
  <c r="F51" i="33" l="1"/>
  <c r="U15" i="33"/>
  <c r="AD32" i="33"/>
  <c r="Z32" i="33"/>
  <c r="AC32" i="33"/>
  <c r="Y32" i="33"/>
  <c r="X33" i="33"/>
  <c r="AA32" i="33"/>
  <c r="AE32" i="33"/>
  <c r="AB32" i="33"/>
  <c r="AF31" i="33"/>
  <c r="AF32" i="33" l="1"/>
  <c r="AE33" i="33"/>
  <c r="AA33" i="33"/>
  <c r="AD33" i="33"/>
  <c r="Z33" i="33"/>
  <c r="AC33" i="33"/>
  <c r="AB33" i="33"/>
  <c r="X34" i="33"/>
  <c r="Y33" i="33"/>
  <c r="F52" i="33"/>
  <c r="U17" i="33" s="1"/>
  <c r="U16" i="33"/>
  <c r="AF33" i="33" l="1"/>
  <c r="AD34" i="33"/>
  <c r="Z34" i="33"/>
  <c r="X35" i="33"/>
  <c r="AC34" i="33"/>
  <c r="Y34" i="33"/>
  <c r="AE34" i="33"/>
  <c r="AB34" i="33"/>
  <c r="AA34" i="33"/>
  <c r="X36" i="33" l="1"/>
  <c r="AC35" i="33"/>
  <c r="Y35" i="33"/>
  <c r="AB35" i="33"/>
  <c r="AD35" i="33"/>
  <c r="AA35" i="33"/>
  <c r="Z35" i="33"/>
  <c r="AE35" i="33"/>
  <c r="AF34" i="33"/>
  <c r="AF35" i="33" l="1"/>
  <c r="AB36" i="33"/>
  <c r="AE36" i="33"/>
  <c r="AA36" i="33"/>
  <c r="AC36" i="33"/>
  <c r="Z36" i="33"/>
  <c r="Y36" i="33"/>
  <c r="AD36" i="33"/>
  <c r="AF36" i="33" l="1"/>
  <c r="K111" i="31" l="1"/>
  <c r="K112" i="31"/>
  <c r="K113" i="31"/>
  <c r="K114" i="31"/>
  <c r="K115" i="31"/>
  <c r="K116" i="31"/>
  <c r="K117" i="31"/>
  <c r="K118" i="31"/>
  <c r="K119" i="31"/>
  <c r="K120" i="31"/>
  <c r="K121" i="31"/>
  <c r="K110" i="31"/>
  <c r="AC5" i="31"/>
  <c r="AB5" i="31"/>
  <c r="AA5" i="31"/>
  <c r="Z5" i="31"/>
  <c r="AD22" i="31"/>
  <c r="AD21" i="31"/>
  <c r="AD20" i="31"/>
  <c r="AD19" i="31"/>
  <c r="AD18" i="31"/>
  <c r="AD17" i="31"/>
  <c r="AD16" i="31"/>
  <c r="AD15" i="31"/>
  <c r="AD14" i="31"/>
  <c r="AD13" i="31"/>
  <c r="AD12" i="31"/>
  <c r="AD11" i="31"/>
  <c r="AD10" i="31"/>
  <c r="K89" i="31"/>
  <c r="K90" i="31"/>
  <c r="K91" i="31"/>
  <c r="K92" i="31"/>
  <c r="K93" i="31"/>
  <c r="K94" i="31"/>
  <c r="K95" i="31"/>
  <c r="K96" i="31"/>
  <c r="K88" i="31"/>
  <c r="K87" i="31"/>
  <c r="K65" i="31"/>
  <c r="K66" i="31"/>
  <c r="K67" i="31"/>
  <c r="K68" i="31"/>
  <c r="K64" i="31"/>
  <c r="I77" i="31"/>
  <c r="I123" i="31"/>
  <c r="I100" i="31"/>
  <c r="AF8" i="31"/>
  <c r="X23" i="31"/>
  <c r="AA23" i="31" s="1"/>
  <c r="AE22" i="31"/>
  <c r="AC22" i="31"/>
  <c r="AB22" i="31"/>
  <c r="AA22" i="31"/>
  <c r="Z22" i="31"/>
  <c r="Y22" i="31"/>
  <c r="AE21" i="31"/>
  <c r="AC21" i="31"/>
  <c r="AB21" i="31"/>
  <c r="AA21" i="31"/>
  <c r="Z21" i="31"/>
  <c r="AE20" i="31"/>
  <c r="AC20" i="31"/>
  <c r="AB20" i="31"/>
  <c r="AA20" i="31"/>
  <c r="Z20" i="31"/>
  <c r="AE19" i="31"/>
  <c r="AC19" i="31"/>
  <c r="AB19" i="31"/>
  <c r="AA19" i="31"/>
  <c r="Z19" i="31"/>
  <c r="AE18" i="31"/>
  <c r="AC18" i="31"/>
  <c r="AB18" i="31"/>
  <c r="AA18" i="31"/>
  <c r="Z18" i="31"/>
  <c r="AE17" i="31"/>
  <c r="AC17" i="31"/>
  <c r="AB17" i="31"/>
  <c r="AA17" i="31"/>
  <c r="Z17" i="31"/>
  <c r="AE16" i="31"/>
  <c r="AC16" i="31"/>
  <c r="AB16" i="31"/>
  <c r="AA16" i="31"/>
  <c r="Z16" i="31"/>
  <c r="AE15" i="31"/>
  <c r="AC15" i="31"/>
  <c r="AB15" i="31"/>
  <c r="AA15" i="31"/>
  <c r="Z15" i="31"/>
  <c r="AE14" i="31"/>
  <c r="AC14" i="31"/>
  <c r="AB14" i="31"/>
  <c r="AA14" i="31"/>
  <c r="Z14" i="31"/>
  <c r="AE13" i="31"/>
  <c r="AC13" i="31"/>
  <c r="AB13" i="31"/>
  <c r="AA13" i="31"/>
  <c r="Z13" i="31"/>
  <c r="AE12" i="31"/>
  <c r="AC12" i="31"/>
  <c r="AB12" i="31"/>
  <c r="AA12" i="31"/>
  <c r="Z12" i="31"/>
  <c r="AE11" i="31"/>
  <c r="AC11" i="31"/>
  <c r="AB11" i="31"/>
  <c r="AA11" i="31"/>
  <c r="Z11" i="31"/>
  <c r="AE10" i="31"/>
  <c r="AC10" i="31"/>
  <c r="AB10" i="31"/>
  <c r="AA10" i="31"/>
  <c r="Z10" i="31"/>
  <c r="AF7" i="31"/>
  <c r="AF6" i="31"/>
  <c r="D110" i="31"/>
  <c r="D111" i="31" s="1"/>
  <c r="D112" i="31" s="1"/>
  <c r="D113" i="31" s="1"/>
  <c r="D114" i="31" s="1"/>
  <c r="D115" i="31" s="1"/>
  <c r="D116" i="31" s="1"/>
  <c r="D117" i="31" s="1"/>
  <c r="D118" i="31" s="1"/>
  <c r="D119" i="31" s="1"/>
  <c r="D120" i="31" s="1"/>
  <c r="D121" i="31" s="1"/>
  <c r="C123" i="31"/>
  <c r="D87" i="31"/>
  <c r="D88" i="31" s="1"/>
  <c r="D89" i="31" s="1"/>
  <c r="D90" i="31" s="1"/>
  <c r="D91" i="31" s="1"/>
  <c r="D92" i="31" s="1"/>
  <c r="D93" i="31" s="1"/>
  <c r="D94" i="31" s="1"/>
  <c r="D95" i="31" s="1"/>
  <c r="D96" i="31" s="1"/>
  <c r="D97" i="31" s="1"/>
  <c r="D98" i="31" s="1"/>
  <c r="C100" i="31"/>
  <c r="D64" i="31"/>
  <c r="D65" i="31" s="1"/>
  <c r="D66" i="31" s="1"/>
  <c r="D67" i="31" s="1"/>
  <c r="D68" i="31" s="1"/>
  <c r="D69" i="31" s="1"/>
  <c r="D70" i="31" s="1"/>
  <c r="D71" i="31" s="1"/>
  <c r="D72" i="31" s="1"/>
  <c r="D73" i="31" s="1"/>
  <c r="D74" i="31" s="1"/>
  <c r="D75" i="31" s="1"/>
  <c r="C77" i="31"/>
  <c r="D123" i="31" a="1"/>
  <c r="D76" i="31" a="1"/>
  <c r="D100" i="31" a="1"/>
  <c r="D122" i="31" a="1"/>
  <c r="D99" i="31" a="1"/>
  <c r="J33" i="31" a="1"/>
  <c r="D77" i="31" a="1"/>
  <c r="AD23" i="31" l="1"/>
  <c r="J33" i="31"/>
  <c r="AF12" i="31"/>
  <c r="AF16" i="31"/>
  <c r="AF20" i="31"/>
  <c r="AF13" i="31"/>
  <c r="AF17" i="31"/>
  <c r="AF21" i="31"/>
  <c r="Z23" i="31"/>
  <c r="AF10" i="31"/>
  <c r="AF14" i="31"/>
  <c r="AF18" i="31"/>
  <c r="AE23" i="31"/>
  <c r="AF11" i="31"/>
  <c r="AF15" i="31"/>
  <c r="AF19" i="31"/>
  <c r="AF22" i="31"/>
  <c r="AB23" i="31"/>
  <c r="X24" i="31"/>
  <c r="AD24" i="31" s="1"/>
  <c r="Y23" i="31"/>
  <c r="AC23" i="31"/>
  <c r="D123" i="31"/>
  <c r="D122" i="31"/>
  <c r="D100" i="31"/>
  <c r="D99" i="31"/>
  <c r="D77" i="31"/>
  <c r="D76" i="31"/>
  <c r="D41" i="31"/>
  <c r="K33" i="31" l="1"/>
  <c r="L33" i="31" s="1"/>
  <c r="U6" i="31"/>
  <c r="AF23" i="31"/>
  <c r="AA24" i="31"/>
  <c r="AE24" i="31"/>
  <c r="Z24" i="31"/>
  <c r="AC24" i="31"/>
  <c r="Y24" i="31"/>
  <c r="X25" i="31"/>
  <c r="AD25" i="31" s="1"/>
  <c r="AB24" i="31"/>
  <c r="E122" i="31"/>
  <c r="E99" i="31"/>
  <c r="D42" i="31"/>
  <c r="C54" i="31"/>
  <c r="M33" i="31" l="1"/>
  <c r="U7" i="31"/>
  <c r="AF24" i="31"/>
  <c r="AA25" i="31"/>
  <c r="AE25" i="31"/>
  <c r="Z25" i="31"/>
  <c r="AC25" i="31"/>
  <c r="Y25" i="31"/>
  <c r="X26" i="31"/>
  <c r="AD26" i="31" s="1"/>
  <c r="AB25" i="31"/>
  <c r="D43" i="31"/>
  <c r="U8" i="31" l="1"/>
  <c r="AF25" i="31"/>
  <c r="AA26" i="31"/>
  <c r="AE26" i="31"/>
  <c r="Z26" i="31"/>
  <c r="AC26" i="31"/>
  <c r="Y26" i="31"/>
  <c r="X27" i="31"/>
  <c r="AD27" i="31" s="1"/>
  <c r="AB26" i="31"/>
  <c r="D44" i="31"/>
  <c r="D33" i="31" a="1"/>
  <c r="U9" i="31" l="1"/>
  <c r="AF26" i="31"/>
  <c r="AA27" i="31"/>
  <c r="AE27" i="31"/>
  <c r="Z27" i="31"/>
  <c r="AC27" i="31"/>
  <c r="Y27" i="31"/>
  <c r="X28" i="31"/>
  <c r="AD28" i="31" s="1"/>
  <c r="AB27" i="31"/>
  <c r="D45" i="31"/>
  <c r="D33" i="31"/>
  <c r="E33" i="31" s="1"/>
  <c r="U10" i="31" l="1"/>
  <c r="AF27" i="31"/>
  <c r="AA28" i="31"/>
  <c r="AE28" i="31"/>
  <c r="Z28" i="31"/>
  <c r="AC28" i="31"/>
  <c r="Y28" i="31"/>
  <c r="X29" i="31"/>
  <c r="AD29" i="31" s="1"/>
  <c r="AB28" i="31"/>
  <c r="D46" i="31"/>
  <c r="U11" i="31" l="1"/>
  <c r="AF28" i="31"/>
  <c r="AA29" i="31"/>
  <c r="AE29" i="31"/>
  <c r="Z29" i="31"/>
  <c r="AC29" i="31"/>
  <c r="Y29" i="31"/>
  <c r="X30" i="31"/>
  <c r="AD30" i="31" s="1"/>
  <c r="AB29" i="31"/>
  <c r="D47" i="31"/>
  <c r="U12" i="31" l="1"/>
  <c r="AF29" i="31"/>
  <c r="AA30" i="31"/>
  <c r="AE30" i="31"/>
  <c r="Z30" i="31"/>
  <c r="AC30" i="31"/>
  <c r="Y30" i="31"/>
  <c r="X31" i="31"/>
  <c r="AD31" i="31" s="1"/>
  <c r="AB30" i="31"/>
  <c r="D48" i="31"/>
  <c r="U13" i="31" l="1"/>
  <c r="AF30" i="31"/>
  <c r="AA31" i="31"/>
  <c r="AE31" i="31"/>
  <c r="Z31" i="31"/>
  <c r="AC31" i="31"/>
  <c r="Y31" i="31"/>
  <c r="X32" i="31"/>
  <c r="AD32" i="31" s="1"/>
  <c r="AB31" i="31"/>
  <c r="D49" i="31"/>
  <c r="F33" i="31"/>
  <c r="G33" i="31" s="1"/>
  <c r="U14" i="31" l="1"/>
  <c r="AF31" i="31"/>
  <c r="AA32" i="31"/>
  <c r="AE32" i="31"/>
  <c r="Z32" i="31"/>
  <c r="AC32" i="31"/>
  <c r="Y32" i="31"/>
  <c r="X33" i="31"/>
  <c r="AD33" i="31" s="1"/>
  <c r="AB32" i="31"/>
  <c r="D50" i="31"/>
  <c r="U15" i="31" l="1"/>
  <c r="AF32" i="31"/>
  <c r="AA33" i="31"/>
  <c r="AE33" i="31"/>
  <c r="Z33" i="31"/>
  <c r="AC33" i="31"/>
  <c r="Y33" i="31"/>
  <c r="X34" i="31"/>
  <c r="AB33" i="31"/>
  <c r="D51" i="31"/>
  <c r="AD34" i="31" l="1"/>
  <c r="X35" i="31"/>
  <c r="U17" i="31"/>
  <c r="U16" i="31"/>
  <c r="AF33" i="31"/>
  <c r="AA34" i="31"/>
  <c r="AE34" i="31"/>
  <c r="Z34" i="31"/>
  <c r="AC34" i="31"/>
  <c r="Y34" i="31"/>
  <c r="AB34" i="31"/>
  <c r="D52" i="31"/>
  <c r="D54" i="31" a="1"/>
  <c r="D53" i="31" a="1"/>
  <c r="X36" i="31" l="1"/>
  <c r="AD35" i="31"/>
  <c r="AB35" i="31"/>
  <c r="AE35" i="31"/>
  <c r="Z35" i="31"/>
  <c r="AA35" i="31"/>
  <c r="AC35" i="31"/>
  <c r="Y35" i="31"/>
  <c r="D53" i="31"/>
  <c r="E53" i="31" s="1"/>
  <c r="AF34" i="31"/>
  <c r="D54" i="31"/>
  <c r="E76" i="31"/>
  <c r="AF35" i="31" l="1"/>
  <c r="AD36" i="31"/>
  <c r="Y36" i="31"/>
  <c r="AB36" i="31"/>
  <c r="Z36" i="31"/>
  <c r="AC36" i="31"/>
  <c r="AE36" i="31"/>
  <c r="AA36" i="31"/>
  <c r="AF36" i="3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<sst xmlns="http://schemas.openxmlformats.org/spreadsheetml/2006/main" count="134" uniqueCount="38">
  <si>
    <t>Målsumma</t>
  </si>
  <si>
    <t>Totalt</t>
  </si>
  <si>
    <t>Bil</t>
  </si>
  <si>
    <t xml:space="preserve">  jan</t>
  </si>
  <si>
    <t xml:space="preserve">  feb</t>
  </si>
  <si>
    <t xml:space="preserve">  mars</t>
  </si>
  <si>
    <t xml:space="preserve">  apr</t>
  </si>
  <si>
    <t xml:space="preserve">  maj</t>
  </si>
  <si>
    <t xml:space="preserve">  juni</t>
  </si>
  <si>
    <t xml:space="preserve">  juli</t>
  </si>
  <si>
    <t xml:space="preserve">  aug</t>
  </si>
  <si>
    <t xml:space="preserve">  sep</t>
  </si>
  <si>
    <t xml:space="preserve">  okt</t>
  </si>
  <si>
    <t xml:space="preserve">  nov</t>
  </si>
  <si>
    <t xml:space="preserve">  dec</t>
  </si>
  <si>
    <t>Sparräknare</t>
  </si>
  <si>
    <t xml:space="preserve">Startbelopp </t>
  </si>
  <si>
    <t xml:space="preserve">Månatligt sparande </t>
  </si>
  <si>
    <t xml:space="preserve">Årlig avkastning </t>
  </si>
  <si>
    <t>Startbelopp</t>
  </si>
  <si>
    <t>Namnge ditt sparmål:</t>
  </si>
  <si>
    <t>Månader att spara</t>
  </si>
  <si>
    <t>Önskat sparande</t>
  </si>
  <si>
    <t>Önskat månadssparande</t>
  </si>
  <si>
    <t>Italien</t>
  </si>
  <si>
    <t>Pensionsspar</t>
  </si>
  <si>
    <t>Sparat i slutet av året</t>
  </si>
  <si>
    <t>Månadsspar i snitt</t>
  </si>
  <si>
    <t>Önskat månadsspar</t>
  </si>
  <si>
    <t>Önskat årligt sparande</t>
  </si>
  <si>
    <t>Sparat totalt</t>
  </si>
  <si>
    <t>Eget exempel</t>
  </si>
  <si>
    <t>Månadssparande</t>
  </si>
  <si>
    <t>Önskat Sparat totalt</t>
  </si>
  <si>
    <t>Önskat fem årigt sparande</t>
  </si>
  <si>
    <t>Sparat i slutet av var 5:te år</t>
  </si>
  <si>
    <t>Lägenhet</t>
  </si>
  <si>
    <t xml:space="preserve">                            SPARPLAN OCH UPPFÖLJNING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</si>
</sst>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 #,##0.00\ &quot;€&quot;_-;\-* #,##0.00\ &quot;€&quot;_-;_-* &quot;-&quot;??\ &quot;€&quot;_-;_-@_-"/>
    <numFmt numFmtId="164" formatCode="mmm"/>
    <numFmt numFmtId="165" formatCode="mmmm"/>
    <numFmt numFmtId="166" formatCode="0.0\ %"/>
    <numFmt numFmtId="167" formatCode="_-* #,##0\ &quot;€&quot;_-;\-* #,##0\ &quot;€&quot;_-;_-* &quot;-&quot;??\ &quot;€&quot;_-;_-@_-"/>
    <numFmt numFmtId="168" formatCode="#,##0.0000"/>
    <numFmt numFmtId="169" formatCode="#,##0\ &quot;€&quot;"/>
  </numFmts>
  <fonts count="21" x14ac:knownFonts="1">
    <font>
      <sz val="11"/>
      <color theme="1"/>
      <name val="Calibri"/>
      <family val="2"/>
      <scheme val="minor"/>
    </font>
    <font>
      <sz val="11"/>
      <name val="Calibri"/>
      <family val="2"/>
      <scheme val="minor"/>
    </font>
    <font>
      <sz val="22"/>
      <color rgb="FF0E274D"/>
      <name val="Arial Nova Cond Light"/>
      <family val="2"/>
    </font>
    <font>
      <b/>
      <sz val="11"/>
      <color rgb="FF0E274D"/>
      <name val="Calibri"/>
      <family val="2"/>
      <scheme val="minor"/>
    </font>
    <font>
      <sz val="11"/>
      <color rgb="FF0E274D"/>
      <name val="Calibri"/>
      <family val="2"/>
      <scheme val="minor"/>
    </font>
    <font>
      <i/>
      <sz val="11"/>
      <color rgb="FF0E274D"/>
      <name val="Calibri"/>
      <family val="2"/>
      <scheme val="minor"/>
    </font>
    <font>
      <i/>
      <sz val="10"/>
      <color rgb="FF0E274D"/>
      <name val="Calibri"/>
      <family val="2"/>
      <scheme val="minor"/>
    </font>
    <font>
      <sz val="11"/>
      <color theme="0"/>
      <name val="Calibri"/>
      <family val="2"/>
      <scheme val="minor"/>
    </font>
    <font>
      <sz val="11"/>
      <color theme="1"/>
      <name val="Calibri"/>
      <family val="2"/>
      <scheme val="minor"/>
    </font>
    <font>
      <b/>
      <sz val="11"/>
      <color theme="0"/>
      <name val="Calibri"/>
      <family val="2"/>
      <scheme val="minor"/>
    </font>
    <font>
      <sz val="20"/>
      <color rgb="FF0E274D"/>
      <name val="Arial Nova Cond Light"/>
      <family val="2"/>
    </font>
    <font>
      <sz val="18"/>
      <color rgb="FF0E274D"/>
      <name val="Arial Nova Cond Light"/>
      <family val="2"/>
    </font>
    <font>
      <b/>
      <i/>
      <sz val="11"/>
      <color rgb="FF0E274D"/>
      <name val="Calibri"/>
      <family val="2"/>
      <scheme val="minor"/>
    </font>
    <font>
      <sz val="11"/>
      <color rgb="FFFF0000"/>
      <name val="Calibri"/>
      <family val="2"/>
      <scheme val="minor"/>
    </font>
    <font>
      <u/>
      <sz val="11"/>
      <color theme="10"/>
      <name val="Calibri"/>
      <family val="2"/>
      <scheme val="minor"/>
    </font>
    <font>
      <i/>
      <sz val="11"/>
      <color theme="1"/>
      <name val="Calibri"/>
      <family val="2"/>
      <scheme val="minor"/>
    </font>
    <font>
      <b/>
      <i/>
      <sz val="10"/>
      <color rgb="FF0E274D"/>
      <name val="Calibri"/>
      <family val="2"/>
      <scheme val="minor"/>
    </font>
    <font>
      <u/>
      <sz val="11"/>
      <color theme="0"/>
      <name val="Calibri"/>
      <family val="2"/>
      <scheme val="minor"/>
    </font>
    <font>
      <b/>
      <sz val="28"/>
      <color rgb="FF0E274D"/>
      <name val="Arial Nova Cond Light"/>
      <family val="2"/>
    </font>
    <font>
      <b/>
      <i/>
      <sz val="10"/>
      <color theme="0"/>
      <name val="Calibri"/>
      <family val="2"/>
      <scheme val="minor"/>
    </font>
    <font>
      <b/>
      <sz val="9"/>
      <color rgb="FF0E274D"/>
      <name val="Arial Nova Cond Light"/>
      <family val="2"/>
    </font>
  </fonts>
  <fills count="5">
    <fill>
      <patternFill patternType="none"/>
    </fill>
    <fill>
      <patternFill patternType="gray125"/>
    </fill>
    <fill>
      <patternFill patternType="solid">
        <fgColor theme="0"/>
        <bgColor indexed="64"/>
      </patternFill>
    </fill>
    <fill>
      <patternFill patternType="solid">
        <fgColor rgb="FFF0E1DA"/>
        <bgColor indexed="64"/>
      </patternFill>
    </fill>
    <fill>
      <patternFill patternType="solid">
        <fgColor rgb="FFFEB2B8"/>
        <bgColor indexed="64"/>
      </patternFill>
    </fill>
  </fills>
  <borders count="4">
    <border>
      <left/>
      <right/>
      <top/>
      <bottom/>
      <diagonal/>
    </border>
    <border>
      <left/>
      <right style="thin">
        <color rgb="FF0084E2"/>
      </right>
      <top style="thin">
        <color rgb="FF0084E2"/>
      </top>
      <bottom style="thin">
        <color rgb="FF0084E2"/>
      </bottom>
      <diagonal/>
    </border>
    <border>
      <left style="thin">
        <color rgb="FF0084E2"/>
      </left>
      <right style="thin">
        <color rgb="FF0084E2"/>
      </right>
      <top style="thin">
        <color rgb="FF0084E2"/>
      </top>
      <bottom style="thin">
        <color rgb="FF0084E2"/>
      </bottom>
      <diagonal/>
    </border>
    <border>
      <left style="thin">
        <color rgb="FF0084E2"/>
      </left>
      <right style="double">
        <color rgb="FF0084E2"/>
      </right>
      <top style="thin">
        <color rgb="FF0084E2"/>
      </top>
      <bottom style="thin">
        <color rgb="FF0084E2"/>
      </bottom>
      <diagonal/>
    </border>
  </borders>
  <cellStyleXfs count="3">
    <xf numFmtId="0" fontId="0" fillId="0" borderId="0"/>
    <xf numFmtId="44" fontId="8" fillId="0" borderId="0" applyFont="0" applyFill="0" applyBorder="0" applyAlignment="0" applyProtection="0"/>
    <xf numFmtId="0" fontId="14" fillId="0" borderId="0" applyNumberFormat="0" applyFill="0" applyBorder="0" applyAlignment="0" applyProtection="0"/>
  </cellStyleXfs>
  <cellXfs count="79">
    <xf numFmtId="0" fontId="0" fillId="0" borderId="0" xfId="0"/>
    <xf numFmtId="3" fontId="4" fillId="2" borderId="2" xfId="1" applyNumberFormat="1" applyFont="1" applyFill="1" applyBorder="1" applyAlignment="1" applyProtection="1">
      <alignment horizontal="center" vertical="top"/>
      <protection locked="0"/>
    </xf>
    <xf numFmtId="10" fontId="4" fillId="2" borderId="2" xfId="1" applyNumberFormat="1" applyFont="1" applyFill="1" applyBorder="1" applyAlignment="1" applyProtection="1">
      <alignment horizontal="center" vertical="top"/>
      <protection locked="0"/>
    </xf>
    <xf numFmtId="3" fontId="3" fillId="2" borderId="2" xfId="1" applyNumberFormat="1" applyFont="1" applyFill="1" applyBorder="1" applyAlignment="1" applyProtection="1">
      <alignment horizontal="center" vertical="top"/>
      <protection locked="0"/>
    </xf>
    <xf numFmtId="0" fontId="3" fillId="2" borderId="0" xfId="0" applyFont="1" applyFill="1" applyAlignment="1" applyProtection="1">
      <alignment horizontal="center"/>
      <protection locked="0"/>
    </xf>
    <xf numFmtId="3" fontId="4" fillId="2" borderId="2" xfId="1" applyNumberFormat="1" applyFont="1" applyFill="1" applyBorder="1" applyAlignment="1" applyProtection="1">
      <alignment horizontal="center" vertical="top"/>
    </xf>
    <xf numFmtId="0" fontId="3" fillId="2" borderId="0" xfId="0" applyFont="1" applyFill="1" applyAlignment="1" applyProtection="1">
      <alignment horizontal="center"/>
    </xf>
    <xf numFmtId="0" fontId="4" fillId="2" borderId="0" xfId="0" applyFont="1" applyFill="1" applyProtection="1"/>
    <xf numFmtId="0" fontId="4" fillId="2" borderId="0" xfId="0" applyFont="1" applyFill="1" applyAlignment="1" applyProtection="1">
      <alignment horizontal="center"/>
    </xf>
    <xf numFmtId="0" fontId="4" fillId="0" borderId="0" xfId="0" applyFont="1" applyProtection="1"/>
    <xf numFmtId="0" fontId="7" fillId="0" borderId="0" xfId="0" applyFont="1" applyProtection="1"/>
    <xf numFmtId="0" fontId="7" fillId="2" borderId="0" xfId="0" applyFont="1" applyFill="1" applyProtection="1"/>
    <xf numFmtId="0" fontId="18" fillId="2" borderId="0" xfId="0" applyFont="1" applyFill="1" applyAlignment="1" applyProtection="1">
      <alignment vertical="center"/>
    </xf>
    <xf numFmtId="0" fontId="2" fillId="3" borderId="0" xfId="0" applyFont="1" applyFill="1" applyAlignment="1" applyProtection="1">
      <alignment vertical="center"/>
    </xf>
    <xf numFmtId="0" fontId="0" fillId="2" borderId="0" xfId="0" applyFill="1" applyProtection="1"/>
    <xf numFmtId="0" fontId="0" fillId="2" borderId="0" xfId="0" applyFill="1" applyAlignment="1" applyProtection="1">
      <alignment horizontal="center"/>
    </xf>
    <xf numFmtId="0" fontId="18" fillId="2" borderId="0" xfId="0" applyFont="1" applyFill="1" applyAlignment="1" applyProtection="1">
      <alignment horizontal="left" vertical="center"/>
    </xf>
    <xf numFmtId="0" fontId="19" fillId="2" borderId="0" xfId="0" applyFont="1" applyFill="1" applyBorder="1" applyAlignment="1" applyProtection="1">
      <alignment horizontal="center"/>
    </xf>
    <xf numFmtId="0" fontId="12" fillId="2" borderId="0" xfId="0" applyFont="1" applyFill="1" applyAlignment="1" applyProtection="1">
      <alignment horizontal="center"/>
    </xf>
    <xf numFmtId="3" fontId="7" fillId="2" borderId="0" xfId="1" applyNumberFormat="1" applyFont="1" applyFill="1" applyBorder="1" applyAlignment="1" applyProtection="1">
      <alignment horizontal="center" vertical="top"/>
    </xf>
    <xf numFmtId="0" fontId="3" fillId="2" borderId="0" xfId="0" applyFont="1" applyFill="1" applyAlignment="1" applyProtection="1">
      <alignment horizontal="right"/>
    </xf>
    <xf numFmtId="3" fontId="5" fillId="2" borderId="1" xfId="1" applyNumberFormat="1" applyFont="1" applyFill="1" applyBorder="1" applyAlignment="1" applyProtection="1">
      <alignment horizontal="center" vertical="top"/>
    </xf>
    <xf numFmtId="10" fontId="5" fillId="2" borderId="1" xfId="1" applyNumberFormat="1" applyFont="1" applyFill="1" applyBorder="1" applyAlignment="1" applyProtection="1">
      <alignment horizontal="center" vertical="top"/>
    </xf>
    <xf numFmtId="0" fontId="0" fillId="0" borderId="0" xfId="0" applyProtection="1"/>
    <xf numFmtId="168" fontId="0" fillId="0" borderId="0" xfId="0" applyNumberFormat="1" applyProtection="1"/>
    <xf numFmtId="0" fontId="15" fillId="0" borderId="0" xfId="0" applyFont="1" applyProtection="1"/>
    <xf numFmtId="165" fontId="4" fillId="0" borderId="0" xfId="0" applyNumberFormat="1" applyFont="1" applyAlignment="1" applyProtection="1">
      <alignment horizontal="center" vertical="center"/>
    </xf>
    <xf numFmtId="3" fontId="4" fillId="2" borderId="3" xfId="1" applyNumberFormat="1" applyFont="1" applyFill="1" applyBorder="1" applyAlignment="1" applyProtection="1">
      <alignment horizontal="center" vertical="top"/>
    </xf>
    <xf numFmtId="0" fontId="20" fillId="2" borderId="0" xfId="0" applyFont="1" applyFill="1" applyAlignment="1" applyProtection="1">
      <alignment horizontal="center" vertical="center"/>
    </xf>
    <xf numFmtId="0" fontId="2" fillId="2" borderId="0" xfId="0" applyFont="1" applyFill="1" applyAlignment="1" applyProtection="1">
      <alignment horizontal="left" vertical="center"/>
    </xf>
    <xf numFmtId="0" fontId="1" fillId="2" borderId="0" xfId="0" applyFont="1" applyFill="1" applyProtection="1"/>
    <xf numFmtId="3" fontId="7" fillId="2" borderId="0" xfId="0" applyNumberFormat="1" applyFont="1" applyFill="1" applyProtection="1"/>
    <xf numFmtId="169" fontId="9" fillId="2" borderId="0" xfId="0" applyNumberFormat="1" applyFont="1" applyFill="1" applyAlignment="1" applyProtection="1">
      <alignment horizontal="center"/>
    </xf>
    <xf numFmtId="167" fontId="7" fillId="2" borderId="0" xfId="1" applyNumberFormat="1" applyFont="1" applyFill="1" applyAlignment="1" applyProtection="1">
      <alignment horizontal="left"/>
    </xf>
    <xf numFmtId="0" fontId="13" fillId="0" borderId="0" xfId="0" applyFont="1" applyProtection="1"/>
    <xf numFmtId="0" fontId="3" fillId="2" borderId="0" xfId="0" applyFont="1" applyFill="1" applyAlignment="1" applyProtection="1">
      <alignment horizontal="center" vertical="center"/>
    </xf>
    <xf numFmtId="0" fontId="3" fillId="2" borderId="0" xfId="0" applyFont="1" applyFill="1" applyAlignment="1" applyProtection="1">
      <alignment horizontal="center" vertical="center" wrapText="1"/>
    </xf>
    <xf numFmtId="0" fontId="3" fillId="2" borderId="0" xfId="0" applyFont="1" applyFill="1" applyBorder="1" applyAlignment="1" applyProtection="1">
      <alignment horizontal="center" vertical="center" wrapText="1"/>
    </xf>
    <xf numFmtId="0" fontId="6" fillId="2" borderId="0" xfId="0" applyFont="1" applyFill="1" applyAlignment="1" applyProtection="1">
      <alignment horizontal="center" wrapText="1"/>
    </xf>
    <xf numFmtId="0" fontId="3" fillId="2" borderId="0" xfId="0" applyFont="1" applyFill="1" applyBorder="1" applyAlignment="1" applyProtection="1">
      <alignment horizontal="center" vertical="center"/>
    </xf>
    <xf numFmtId="0" fontId="13" fillId="2" borderId="0" xfId="0" applyFont="1" applyFill="1" applyProtection="1"/>
    <xf numFmtId="0" fontId="13" fillId="2" borderId="0" xfId="0" applyFont="1" applyFill="1" applyAlignment="1" applyProtection="1">
      <alignment horizontal="center"/>
    </xf>
    <xf numFmtId="165" fontId="3" fillId="0" borderId="0" xfId="0" applyNumberFormat="1" applyFont="1" applyAlignment="1" applyProtection="1">
      <alignment horizontal="center" vertical="center"/>
    </xf>
    <xf numFmtId="3" fontId="3" fillId="2" borderId="0" xfId="1" applyNumberFormat="1" applyFont="1" applyFill="1" applyBorder="1" applyAlignment="1" applyProtection="1">
      <alignment horizontal="center" vertical="top"/>
    </xf>
    <xf numFmtId="3" fontId="6" fillId="2" borderId="0" xfId="0" applyNumberFormat="1" applyFont="1" applyFill="1" applyAlignment="1" applyProtection="1">
      <alignment horizontal="center" vertical="center"/>
    </xf>
    <xf numFmtId="0" fontId="16" fillId="0" borderId="0" xfId="0" applyFont="1" applyAlignment="1" applyProtection="1">
      <alignment horizontal="center"/>
    </xf>
    <xf numFmtId="0" fontId="16" fillId="2" borderId="0" xfId="0" applyFont="1" applyFill="1" applyBorder="1" applyAlignment="1" applyProtection="1">
      <alignment horizontal="center"/>
    </xf>
    <xf numFmtId="164" fontId="3" fillId="0" borderId="0" xfId="0" applyNumberFormat="1" applyFont="1" applyAlignment="1" applyProtection="1">
      <alignment horizontal="center" vertical="center"/>
    </xf>
    <xf numFmtId="3" fontId="4" fillId="2" borderId="0" xfId="1" applyNumberFormat="1" applyFont="1" applyFill="1" applyBorder="1" applyAlignment="1" applyProtection="1">
      <alignment horizontal="center" vertical="top"/>
    </xf>
    <xf numFmtId="0" fontId="14" fillId="0" borderId="0" xfId="2" applyProtection="1"/>
    <xf numFmtId="166" fontId="7" fillId="2" borderId="0" xfId="0" applyNumberFormat="1" applyFont="1" applyFill="1" applyProtection="1"/>
    <xf numFmtId="166" fontId="7" fillId="2" borderId="0" xfId="0" applyNumberFormat="1" applyFont="1" applyFill="1" applyAlignment="1" applyProtection="1">
      <alignment horizontal="center"/>
    </xf>
    <xf numFmtId="166" fontId="0" fillId="2" borderId="0" xfId="0" applyNumberFormat="1" applyFont="1" applyFill="1" applyAlignment="1" applyProtection="1">
      <alignment horizontal="center"/>
    </xf>
    <xf numFmtId="166" fontId="7" fillId="2" borderId="0" xfId="0" applyNumberFormat="1" applyFont="1" applyFill="1" applyBorder="1" applyAlignment="1" applyProtection="1">
      <alignment horizontal="center"/>
    </xf>
    <xf numFmtId="166" fontId="0" fillId="2" borderId="0" xfId="0" applyNumberFormat="1" applyFont="1" applyFill="1" applyBorder="1" applyAlignment="1" applyProtection="1">
      <alignment horizontal="center"/>
    </xf>
    <xf numFmtId="0" fontId="17" fillId="0" borderId="0" xfId="2" applyFont="1" applyProtection="1"/>
    <xf numFmtId="167" fontId="0" fillId="2" borderId="0" xfId="1" applyNumberFormat="1" applyFont="1" applyFill="1" applyAlignment="1" applyProtection="1">
      <alignment horizontal="left"/>
    </xf>
    <xf numFmtId="169" fontId="9" fillId="2" borderId="0" xfId="0" applyNumberFormat="1" applyFont="1" applyFill="1" applyBorder="1" applyAlignment="1" applyProtection="1">
      <alignment horizontal="center"/>
    </xf>
    <xf numFmtId="167" fontId="7" fillId="2" borderId="0" xfId="1" applyNumberFormat="1" applyFont="1" applyFill="1" applyBorder="1" applyAlignment="1" applyProtection="1">
      <alignment horizontal="left"/>
    </xf>
    <xf numFmtId="167" fontId="0" fillId="2" borderId="0" xfId="1" applyNumberFormat="1" applyFont="1" applyFill="1" applyBorder="1" applyAlignment="1" applyProtection="1">
      <alignment horizontal="left"/>
    </xf>
    <xf numFmtId="0" fontId="13" fillId="2" borderId="0" xfId="0" applyFont="1" applyFill="1" applyBorder="1" applyAlignment="1" applyProtection="1">
      <alignment horizontal="center"/>
    </xf>
    <xf numFmtId="3" fontId="3" fillId="0" borderId="0" xfId="0" applyNumberFormat="1" applyFont="1" applyAlignment="1" applyProtection="1">
      <alignment horizontal="right" vertical="center"/>
    </xf>
    <xf numFmtId="0" fontId="0" fillId="2" borderId="0" xfId="0" applyFont="1" applyFill="1" applyProtection="1"/>
    <xf numFmtId="0" fontId="0" fillId="2" borderId="0" xfId="0" applyFont="1" applyFill="1" applyAlignment="1" applyProtection="1">
      <alignment horizontal="center"/>
    </xf>
    <xf numFmtId="164" fontId="3" fillId="0" borderId="0" xfId="0" applyNumberFormat="1" applyFont="1" applyBorder="1" applyAlignment="1" applyProtection="1">
      <alignment horizontal="center" vertical="center"/>
    </xf>
    <xf numFmtId="3" fontId="3" fillId="0" borderId="0" xfId="1" applyNumberFormat="1" applyFont="1" applyFill="1" applyBorder="1" applyAlignment="1" applyProtection="1">
      <alignment horizontal="center" vertical="top"/>
    </xf>
    <xf numFmtId="3" fontId="3" fillId="0" borderId="0" xfId="0" applyNumberFormat="1" applyFont="1" applyAlignment="1" applyProtection="1">
      <alignment horizontal="center" vertical="center"/>
    </xf>
    <xf numFmtId="9" fontId="3" fillId="2" borderId="0" xfId="1" applyNumberFormat="1" applyFont="1" applyFill="1" applyBorder="1" applyAlignment="1" applyProtection="1">
      <alignment horizontal="center" vertical="top"/>
    </xf>
    <xf numFmtId="0" fontId="1" fillId="3" borderId="0" xfId="0" applyFont="1" applyFill="1" applyBorder="1" applyProtection="1"/>
    <xf numFmtId="0" fontId="0" fillId="3" borderId="0" xfId="0" applyFill="1" applyBorder="1" applyProtection="1"/>
    <xf numFmtId="0" fontId="1" fillId="3" borderId="0" xfId="0" applyFont="1" applyFill="1" applyBorder="1" applyAlignment="1" applyProtection="1">
      <alignment horizontal="center"/>
    </xf>
    <xf numFmtId="0" fontId="1" fillId="3" borderId="0" xfId="0" applyFont="1" applyFill="1" applyProtection="1"/>
    <xf numFmtId="0" fontId="0" fillId="3" borderId="0" xfId="0" applyFill="1" applyBorder="1" applyAlignment="1" applyProtection="1">
      <alignment horizontal="center" vertical="center"/>
    </xf>
    <xf numFmtId="0" fontId="0" fillId="3" borderId="0" xfId="0" applyFill="1" applyProtection="1"/>
    <xf numFmtId="0" fontId="1" fillId="3" borderId="0" xfId="0" applyFont="1" applyFill="1" applyAlignment="1" applyProtection="1">
      <alignment horizontal="center"/>
    </xf>
    <xf numFmtId="0" fontId="3" fillId="2" borderId="0" xfId="0" applyFont="1" applyFill="1" applyBorder="1" applyAlignment="1" applyProtection="1">
      <alignment horizontal="center" vertical="center" wrapText="1"/>
    </xf>
    <xf numFmtId="0" fontId="11" fillId="3" borderId="0" xfId="0" applyFont="1" applyFill="1" applyBorder="1" applyAlignment="1" applyProtection="1">
      <alignment horizontal="left" vertical="center"/>
      <protection locked="0"/>
    </xf>
    <xf numFmtId="0" fontId="10" fillId="4" borderId="0" xfId="0" applyFont="1" applyFill="1" applyAlignment="1" applyProtection="1">
      <alignment horizontal="left" vertical="center"/>
    </xf>
    <xf numFmtId="0" fontId="18" fillId="3" borderId="0" xfId="0" applyFont="1" applyFill="1" applyAlignment="1" applyProtection="1">
      <alignment horizontal="left" vertical="center"/>
    </xf>
  </cellXfs>
  <cellStyles count="3">
    <cellStyle name="Currency" xfId="1" builtinId="4"/>
    <cellStyle name="Hyperlink" xfId="2" builtinId="8"/>
    <cellStyle name="Normal" xfId="0" builtinId="0"/>
  </cellStyles>
  <dxfs count="1303">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fill>
        <patternFill patternType="gray125">
          <fgColor rgb="FF0084E2"/>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fill>
        <patternFill patternType="gray125">
          <fgColor rgb="FF0084E2"/>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fill>
        <patternFill patternType="gray125">
          <fgColor rgb="FF0084E2"/>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fill>
        <patternFill patternType="gray125">
          <fgColor rgb="FF0084E2"/>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dxf>
    <dxf>
      <fill>
        <patternFill>
          <bgColor theme="0"/>
        </patternFill>
      </fill>
    </dxf>
    <dxf>
      <numFmt numFmtId="170" formatCode=";;;"/>
    </dxf>
    <dxf>
      <numFmt numFmtId="170" formatCode=";;;"/>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dxf>
    <dxf>
      <numFmt numFmtId="170" formatCode=";;;"/>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fill>
        <patternFill patternType="gray125">
          <fgColor rgb="FF0084E2"/>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fill>
        <patternFill patternType="gray125">
          <fgColor rgb="FF0084E2"/>
        </patternFill>
      </fill>
    </dxf>
    <dxf>
      <numFmt numFmtId="170" formatCode=";;;"/>
    </dxf>
    <dxf>
      <fill>
        <patternFill>
          <bgColor theme="0"/>
        </patternFill>
      </fill>
    </dxf>
    <dxf>
      <numFmt numFmtId="170" formatCode=";;;"/>
    </dxf>
    <dxf>
      <numFmt numFmtId="170" formatCode=";;;"/>
    </dxf>
    <dxf>
      <fill>
        <patternFill>
          <bgColor theme="0"/>
        </patternFill>
      </fill>
    </dxf>
    <dxf>
      <fill>
        <patternFill patternType="gray125">
          <fgColor rgb="FF0084E2"/>
        </patternFill>
      </fill>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fill>
        <patternFill patternType="gray125">
          <fgColor rgb="FF0084E2"/>
        </patternFill>
      </fill>
    </dxf>
    <dxf>
      <numFmt numFmtId="170" formatCode=";;;"/>
    </dxf>
    <dxf>
      <fill>
        <patternFill>
          <bgColor theme="0"/>
        </patternFill>
      </fill>
    </dxf>
    <dxf>
      <numFmt numFmtId="170" formatCode=";;;"/>
    </dxf>
    <dxf>
      <numFmt numFmtId="170" formatCode=";;;"/>
    </dxf>
    <dxf>
      <fill>
        <patternFill>
          <bgColor theme="0"/>
        </patternFill>
      </fill>
    </dxf>
    <dxf>
      <fill>
        <patternFill patternType="gray125">
          <fgColor rgb="FF0084E2"/>
        </patternFill>
      </fill>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fill>
        <patternFill patternType="gray125">
          <fgColor rgb="FF0084E2"/>
        </patternFill>
      </fill>
    </dxf>
    <dxf>
      <numFmt numFmtId="170" formatCode=";;;"/>
    </dxf>
    <dxf>
      <fill>
        <patternFill>
          <bgColor theme="0"/>
        </patternFill>
      </fill>
    </dxf>
    <dxf>
      <numFmt numFmtId="170" formatCode=";;;"/>
    </dxf>
    <dxf>
      <numFmt numFmtId="170" formatCode=";;;"/>
    </dxf>
    <dxf>
      <fill>
        <patternFill>
          <bgColor theme="0"/>
        </patternFill>
      </fill>
    </dxf>
    <dxf>
      <fill>
        <patternFill patternType="gray125">
          <fgColor rgb="FF0084E2"/>
        </patternFill>
      </fill>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fill>
        <patternFill patternType="gray125">
          <fgColor rgb="FF0084E2"/>
        </patternFill>
      </fill>
    </dxf>
    <dxf>
      <numFmt numFmtId="170" formatCode=";;;"/>
    </dxf>
    <dxf>
      <fill>
        <patternFill>
          <bgColor theme="0"/>
        </patternFill>
      </fill>
    </dxf>
    <dxf>
      <numFmt numFmtId="170" formatCode=";;;"/>
    </dxf>
    <dxf>
      <numFmt numFmtId="170" formatCode=";;;"/>
    </dxf>
    <dxf>
      <fill>
        <patternFill>
          <bgColor theme="0"/>
        </patternFill>
      </fill>
    </dxf>
    <dxf>
      <fill>
        <patternFill patternType="gray125">
          <fgColor rgb="FF0084E2"/>
        </patternFill>
      </fill>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fill>
        <patternFill patternType="gray125">
          <fgColor rgb="FF0084E2"/>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fill>
        <patternFill patternType="gray125">
          <fgColor rgb="FF0084E2"/>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fill>
        <patternFill patternType="gray125">
          <fgColor rgb="FF0084E2"/>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fill>
        <patternFill patternType="gray125">
          <fgColor rgb="FF0084E2"/>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dxf>
    <dxf>
      <fill>
        <patternFill>
          <bgColor theme="0"/>
        </patternFill>
      </fill>
    </dxf>
    <dxf>
      <numFmt numFmtId="170" formatCode=";;;"/>
    </dxf>
    <dxf>
      <numFmt numFmtId="170" formatCode=";;;"/>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dxf>
    <dxf>
      <numFmt numFmtId="170" formatCode=";;;"/>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fill>
        <patternFill patternType="gray125">
          <fgColor rgb="FF0084E2"/>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fill>
        <patternFill patternType="gray125">
          <fgColor rgb="FF0084E2"/>
        </patternFill>
      </fill>
    </dxf>
    <dxf>
      <numFmt numFmtId="170" formatCode=";;;"/>
    </dxf>
    <dxf>
      <fill>
        <patternFill>
          <bgColor theme="0"/>
        </patternFill>
      </fill>
    </dxf>
    <dxf>
      <numFmt numFmtId="170" formatCode=";;;"/>
    </dxf>
    <dxf>
      <numFmt numFmtId="170" formatCode=";;;"/>
    </dxf>
    <dxf>
      <fill>
        <patternFill>
          <bgColor theme="0"/>
        </patternFill>
      </fill>
    </dxf>
    <dxf>
      <fill>
        <patternFill patternType="gray125">
          <fgColor rgb="FF0084E2"/>
        </patternFill>
      </fill>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fill>
        <patternFill patternType="gray125">
          <fgColor rgb="FF0084E2"/>
        </patternFill>
      </fill>
    </dxf>
    <dxf>
      <numFmt numFmtId="170" formatCode=";;;"/>
    </dxf>
    <dxf>
      <fill>
        <patternFill>
          <bgColor theme="0"/>
        </patternFill>
      </fill>
    </dxf>
    <dxf>
      <numFmt numFmtId="170" formatCode=";;;"/>
    </dxf>
    <dxf>
      <numFmt numFmtId="170" formatCode=";;;"/>
    </dxf>
    <dxf>
      <fill>
        <patternFill>
          <bgColor theme="0"/>
        </patternFill>
      </fill>
    </dxf>
    <dxf>
      <fill>
        <patternFill patternType="gray125">
          <fgColor rgb="FF0084E2"/>
        </patternFill>
      </fill>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fill>
        <patternFill patternType="gray125">
          <fgColor rgb="FF0084E2"/>
        </patternFill>
      </fill>
    </dxf>
    <dxf>
      <numFmt numFmtId="170" formatCode=";;;"/>
    </dxf>
    <dxf>
      <fill>
        <patternFill>
          <bgColor theme="0"/>
        </patternFill>
      </fill>
    </dxf>
    <dxf>
      <numFmt numFmtId="170" formatCode=";;;"/>
    </dxf>
    <dxf>
      <numFmt numFmtId="170" formatCode=";;;"/>
    </dxf>
    <dxf>
      <fill>
        <patternFill>
          <bgColor theme="0"/>
        </patternFill>
      </fill>
    </dxf>
    <dxf>
      <fill>
        <patternFill patternType="gray125">
          <fgColor rgb="FF0084E2"/>
        </patternFill>
      </fill>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dxf>
    <dxf>
      <numFmt numFmtId="170" formatCode=";;;"/>
    </dxf>
    <dxf>
      <numFmt numFmtId="170" formatCode=";;;"/>
    </dxf>
    <dxf>
      <numFmt numFmtId="170" formatCode=";;;"/>
    </dxf>
    <dxf>
      <fill>
        <patternFill>
          <bgColor theme="0"/>
        </patternFill>
      </fill>
    </dxf>
    <dxf>
      <numFmt numFmtId="170" formatCode=";;;"/>
    </dxf>
    <dxf>
      <numFmt numFmtId="170" formatCode=";;;"/>
    </dxf>
    <dxf>
      <fill>
        <patternFill>
          <bgColor theme="0"/>
        </patternFill>
      </fill>
    </dxf>
    <dxf>
      <numFmt numFmtId="170" formatCode=";;;"/>
      <fill>
        <patternFill patternType="gray125">
          <fgColor rgb="FF0084E2"/>
        </patternFill>
      </fill>
      <border>
        <left style="thin">
          <color rgb="FF0084E2"/>
        </left>
        <right style="thin">
          <color rgb="FF0084E2"/>
        </right>
        <top style="thin">
          <color rgb="FF0084E2"/>
        </top>
        <bottom style="thin">
          <color rgb="FF0084E2"/>
        </bottom>
      </border>
    </dxf>
    <dxf>
      <numFmt numFmtId="170" formatCode=";;;"/>
    </dxf>
    <dxf>
      <fill>
        <patternFill>
          <bgColor theme="0"/>
        </patternFill>
      </fill>
    </dxf>
    <dxf>
      <numFmt numFmtId="170" formatCode=";;;"/>
      <fill>
        <patternFill patternType="gray125">
          <fgColor rgb="FF0084E2"/>
        </patternFill>
      </fill>
    </dxf>
    <dxf>
      <numFmt numFmtId="170" formatCode=";;;"/>
    </dxf>
    <dxf>
      <fill>
        <patternFill>
          <bgColor theme="0"/>
        </patternFill>
      </fill>
    </dxf>
    <dxf>
      <numFmt numFmtId="170" formatCode=";;;"/>
    </dxf>
    <dxf>
      <numFmt numFmtId="170" formatCode=";;;"/>
    </dxf>
    <dxf>
      <fill>
        <patternFill>
          <bgColor theme="0"/>
        </patternFill>
      </fill>
    </dxf>
    <dxf>
      <fill>
        <patternFill patternType="gray125">
          <fgColor rgb="FF0084E2"/>
        </patternFill>
      </fill>
    </dxf>
    <dxf>
      <font>
        <color rgb="FFFF4B4B"/>
      </font>
    </dxf>
    <dxf>
      <numFmt numFmtId="170" formatCode=";;;"/>
    </dxf>
    <dxf>
      <numFmt numFmtId="170" formatCode=";;;"/>
    </dxf>
    <dxf>
      <fill>
        <patternFill>
          <bgColor theme="0"/>
        </patternFill>
      </fill>
    </dxf>
    <dxf>
      <font>
        <color rgb="FFFF4B4B"/>
      </font>
    </dxf>
    <dxf>
      <numFmt numFmtId="170" formatCode=";;;"/>
    </dxf>
    <dxf>
      <numFmt numFmtId="170" formatCode=";;;"/>
    </dxf>
    <dxf>
      <fill>
        <patternFill>
          <bgColor theme="0"/>
        </patternFill>
      </fill>
    </dxf>
    <dxf>
      <numFmt numFmtId="170" formatCode=";;;"/>
    </dxf>
    <dxf>
      <numFmt numFmtId="170" formatCode=";;;"/>
    </dxf>
    <dxf>
      <fill>
        <patternFill>
          <bgColor theme="0"/>
        </patternFill>
      </fill>
    </dxf>
    <dxf>
      <font>
        <b/>
        <i val="0"/>
      </font>
    </dxf>
    <dxf>
      <border diagonalUp="0" diagonalDown="0">
        <left style="thin">
          <color theme="0" tint="-0.14996795556505021"/>
        </left>
        <right style="thin">
          <color theme="0" tint="-0.14996795556505021"/>
        </right>
        <top style="thin">
          <color theme="0" tint="-0.14996795556505021"/>
        </top>
        <bottom style="thin">
          <color theme="0" tint="-0.14996795556505021"/>
        </bottom>
        <vertical/>
        <horizontal/>
      </border>
    </dxf>
    <dxf>
      <fill>
        <patternFill>
          <bgColor rgb="FFF0E1DA"/>
        </patternFill>
      </fill>
    </dxf>
    <dxf>
      <font>
        <b/>
        <i val="0"/>
      </font>
      <fill>
        <gradientFill degree="90">
          <stop position="0">
            <color rgb="FFF0E1DA"/>
          </stop>
          <stop position="1">
            <color rgb="FFF0E1DA"/>
          </stop>
        </gradientFill>
      </fill>
    </dxf>
    <dxf>
      <fill>
        <patternFill>
          <bgColor rgb="FFF0E1DA"/>
        </patternFill>
      </fill>
    </dxf>
    <dxf>
      <fill>
        <patternFill>
          <bgColor rgb="FFF0E1DA"/>
        </patternFill>
      </fill>
    </dxf>
    <dxf>
      <font>
        <color rgb="FF0E274D"/>
      </font>
    </dxf>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ill>
        <patternFill patternType="solid">
          <fgColor rgb="FFF0E1DA"/>
          <bgColor rgb="FFF0E1DA"/>
        </patternFill>
      </fill>
      <border>
        <top style="thin">
          <color theme="0" tint="-0.34998626667073579"/>
        </top>
        <bottom style="thin">
          <color theme="0" tint="-0.34998626667073579"/>
        </bottom>
      </border>
    </dxf>
    <dxf>
      <border>
        <left style="double">
          <color rgb="FF0084E2"/>
        </left>
      </border>
    </dxf>
    <dxf>
      <font>
        <color rgb="FF0E274D"/>
      </font>
      <fill>
        <patternFill patternType="solid">
          <fgColor theme="0"/>
          <bgColor theme="0"/>
        </patternFill>
      </fill>
      <border>
        <left style="double">
          <color rgb="FF0084E2"/>
        </left>
        <top style="thin">
          <color rgb="FF0084E2"/>
        </top>
        <bottom style="thin">
          <color rgb="FF0084E2"/>
        </bottom>
      </border>
    </dxf>
    <dxf>
      <font>
        <b val="0"/>
        <i val="0"/>
        <color rgb="FF0E274D"/>
      </font>
      <border>
        <top style="thin">
          <color theme="1" tint="0.499984740745262"/>
        </top>
        <bottom style="medium">
          <color rgb="FF0084E2"/>
        </bottom>
      </border>
    </dxf>
    <dxf>
      <font>
        <b val="0"/>
        <i val="0"/>
        <color rgb="FF0E274D"/>
      </font>
      <border>
        <horizontal style="thin">
          <color rgb="FF0084E2"/>
        </horizontal>
      </border>
    </dxf>
  </dxfs>
  <tableStyles count="4" defaultTableStyle="TableStyleMedium2" defaultPivotStyle="PivotStyleLight1 2">
    <tableStyle name="PivotStyleLight1 2" table="0" count="12" xr9:uid="{1D6C5ABC-BD62-4DFF-B689-C495B6E0B629}">
      <tableStyleElement type="wholeTable" dxfId="1302"/>
      <tableStyleElement type="headerRow" dxfId="1301"/>
      <tableStyleElement type="totalRow" dxfId="1300"/>
      <tableStyleElement type="lastColumn" dxfId="1299"/>
      <tableStyleElement type="firstRowStripe" dxfId="1298"/>
      <tableStyleElement type="firstColumnStripe" dxfId="1297"/>
      <tableStyleElement type="firstSubtotalRow" dxfId="1296"/>
      <tableStyleElement type="secondSubtotalRow" dxfId="1295"/>
      <tableStyleElement type="firstRowSubheading" dxfId="1294"/>
      <tableStyleElement type="secondRowSubheading" dxfId="1293"/>
      <tableStyleElement type="pageFieldLabels" dxfId="1292"/>
      <tableStyleElement type="pageFieldValues" dxfId="1291"/>
    </tableStyle>
    <tableStyle name="PivotTable Style 1" table="0" count="4" xr9:uid="{7B0A62D8-3E17-45B9-A2C9-29880D71135C}">
      <tableStyleElement type="wholeTable" dxfId="1290"/>
      <tableStyleElement type="headerRow" dxfId="1289"/>
      <tableStyleElement type="firstColumn" dxfId="1288"/>
      <tableStyleElement type="firstRowStripe" dxfId="1287"/>
    </tableStyle>
    <tableStyle name="Slicer Style 1" pivot="0" table="0" count="1" xr9:uid="{3060A7C4-1549-457C-B981-FF316295B921}">
      <tableStyleElement type="wholeTable" dxfId="1286"/>
    </tableStyle>
    <tableStyle name="SlicerStyleLight1 2" pivot="0" table="0" count="10" xr9:uid="{D8858FBE-B1C3-4C7B-B4B7-F9BA6F369D1A}">
      <tableStyleElement type="wholeTable" dxfId="1285"/>
      <tableStyleElement type="headerRow" dxfId="1284"/>
    </tableStyle>
  </tableStyles>
  <colors>
    <mruColors>
      <color rgb="FF0E274D"/>
      <color rgb="FFFEB2B8"/>
      <color rgb="FFF0E1DA"/>
      <color rgb="FF0084E2"/>
      <color rgb="FF994C61"/>
      <color rgb="FFE8E8E8"/>
      <color rgb="FF5FD0FF"/>
      <color rgb="FF9D9EA2"/>
      <color rgb="FF2F2F32"/>
      <color rgb="FFFFE7E7"/>
    </mruColors>
  </color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patternFill patternType="solid">
              <fgColor auto="1"/>
              <bgColor rgb="FF0084E2"/>
            </patternFill>
          </fill>
          <border>
            <left style="thin">
              <color rgb="FF999999"/>
            </left>
            <right style="thin">
              <color rgb="FF999999"/>
            </right>
            <top style="thin">
              <color rgb="FF999999"/>
            </top>
            <bottom style="thin">
              <color rgb="FF999999"/>
            </bottom>
            <vertical/>
            <horizontal/>
          </border>
        </dxf>
        <dxf>
          <font>
            <color rgb="FF000000"/>
          </font>
          <fill>
            <gradientFill degree="270">
              <stop position="0">
                <color theme="0"/>
              </stop>
              <stop position="1">
                <color rgb="FFF0E1DA"/>
              </stop>
            </gradientFill>
          </fill>
          <border>
            <left style="thin">
              <color rgb="FF999999"/>
            </left>
            <right style="thin">
              <color rgb="FF999999"/>
            </right>
            <top style="thin">
              <color rgb="FF999999"/>
            </top>
            <bottom style="thin">
              <color rgb="FF999999"/>
            </bottom>
            <vertical/>
            <horizontal/>
          </border>
        </dxf>
        <dxf>
          <font>
            <color rgb="FF000000"/>
          </font>
          <fill>
            <gradientFill degree="270">
              <stop position="0">
                <color theme="0"/>
              </stop>
              <stop position="1">
                <color rgb="FFF0E1DA"/>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0E1DA"/>
              <bgColor rgb="FFF0E1DA"/>
            </patternFill>
          </fill>
          <border>
            <left style="thin">
              <color rgb="FFCCCCCC"/>
            </left>
            <right style="thin">
              <color rgb="FFCCCCCC"/>
            </right>
            <top style="thin">
              <color rgb="FFCCCCCC"/>
            </top>
            <bottom style="thin">
              <color rgb="FFCCCCCC"/>
            </bottom>
            <vertical/>
            <horizontal/>
          </border>
        </dxf>
        <dxf>
          <fill>
            <patternFill>
              <fgColor rgb="FFF0E1DA"/>
              <bgColor rgb="FFF0E1DA"/>
            </patternFill>
          </fill>
        </dxf>
        <dxf>
          <font>
            <color rgb="FF828282"/>
          </font>
          <fill>
            <patternFill patternType="solid">
              <fgColor rgb="FFF0E1DA"/>
              <bgColor rgb="FFF0E1DA"/>
            </patternFill>
          </fill>
          <border>
            <left style="thin">
              <color rgb="FFE0E0E0"/>
            </left>
            <right style="thin">
              <color rgb="FFE0E0E0"/>
            </right>
            <top style="thin">
              <color rgb="FFE0E0E0"/>
            </top>
            <bottom style="thin">
              <color rgb="FFE0E0E0"/>
            </bottom>
            <vertical/>
            <horizontal/>
          </border>
        </dxf>
        <dxf>
          <font>
            <color rgb="FF000000"/>
          </font>
          <fill>
            <patternFill patternType="lightDown">
              <fgColor rgb="FFF0E1DA"/>
              <bgColor auto="1"/>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2">
        <x14:slicerStyle name="Slicer Style 1"/>
        <x14:slicerStyle name="SlicerStyleLight1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12.xml"/><Relationship Id="rId1" Type="http://schemas.microsoft.com/office/2011/relationships/chartStyle" Target="style12.xml"/><Relationship Id="rId4" Type="http://schemas.openxmlformats.org/officeDocument/2006/relationships/chartUserShapes" Target="../drawings/drawing14.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13.xml"/><Relationship Id="rId1" Type="http://schemas.microsoft.com/office/2011/relationships/chartStyle" Target="style13.xml"/><Relationship Id="rId4" Type="http://schemas.openxmlformats.org/officeDocument/2006/relationships/chartUserShapes" Target="../drawings/drawing15.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14.xml"/><Relationship Id="rId1" Type="http://schemas.microsoft.com/office/2011/relationships/chartStyle" Target="style14.xml"/><Relationship Id="rId4" Type="http://schemas.openxmlformats.org/officeDocument/2006/relationships/chartUserShapes" Target="../drawings/drawing16.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5.xml"/><Relationship Id="rId1" Type="http://schemas.microsoft.com/office/2011/relationships/chartStyle" Target="style15.xml"/><Relationship Id="rId4" Type="http://schemas.openxmlformats.org/officeDocument/2006/relationships/chartUserShapes" Target="../drawings/drawing17.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6.xml"/><Relationship Id="rId1" Type="http://schemas.microsoft.com/office/2011/relationships/chartStyle" Target="style16.xml"/><Relationship Id="rId4" Type="http://schemas.openxmlformats.org/officeDocument/2006/relationships/chartUserShapes" Target="../drawings/drawing18.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7.xml"/><Relationship Id="rId1" Type="http://schemas.microsoft.com/office/2011/relationships/chartStyle" Target="style17.xml"/><Relationship Id="rId4" Type="http://schemas.openxmlformats.org/officeDocument/2006/relationships/chartUserShapes" Target="../drawings/drawing19.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3.xml"/><Relationship Id="rId1" Type="http://schemas.microsoft.com/office/2011/relationships/chartStyle" Target="style3.xml"/><Relationship Id="rId4" Type="http://schemas.openxmlformats.org/officeDocument/2006/relationships/chartUserShapes" Target="../drawings/drawing5.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4.xml"/><Relationship Id="rId1" Type="http://schemas.microsoft.com/office/2011/relationships/chartStyle" Target="style4.xml"/><Relationship Id="rId4" Type="http://schemas.openxmlformats.org/officeDocument/2006/relationships/chartUserShapes" Target="../drawings/drawing6.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5.xml"/><Relationship Id="rId1" Type="http://schemas.microsoft.com/office/2011/relationships/chartStyle" Target="style5.xml"/><Relationship Id="rId4" Type="http://schemas.openxmlformats.org/officeDocument/2006/relationships/chartUserShapes" Target="../drawings/drawing7.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6.xml"/><Relationship Id="rId1" Type="http://schemas.microsoft.com/office/2011/relationships/chartStyle" Target="style6.xml"/><Relationship Id="rId4" Type="http://schemas.openxmlformats.org/officeDocument/2006/relationships/chartUserShapes" Target="../drawings/drawing8.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7.xml"/><Relationship Id="rId1" Type="http://schemas.microsoft.com/office/2011/relationships/chartStyle" Target="style7.xml"/><Relationship Id="rId4" Type="http://schemas.openxmlformats.org/officeDocument/2006/relationships/chartUserShapes" Target="../drawings/drawing9.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8.xml"/><Relationship Id="rId1" Type="http://schemas.microsoft.com/office/2011/relationships/chartStyle" Target="style8.xml"/><Relationship Id="rId4" Type="http://schemas.openxmlformats.org/officeDocument/2006/relationships/chartUserShapes" Target="../drawings/drawing10.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1">
                <a:solidFill>
                  <a:srgbClr val="0E274D"/>
                </a:solidFill>
                <a:latin typeface="Arial Nova Light" panose="020B0304020202020204" pitchFamily="34" charset="0"/>
              </a:rPr>
              <a:t>%</a:t>
            </a:r>
            <a:r>
              <a:rPr lang="en-US" sz="1600" b="1" baseline="0">
                <a:solidFill>
                  <a:srgbClr val="0E274D"/>
                </a:solidFill>
                <a:latin typeface="Arial Nova Light" panose="020B0304020202020204" pitchFamily="34" charset="0"/>
              </a:rPr>
              <a:t> AV MÅL</a:t>
            </a:r>
            <a:r>
              <a:rPr lang="en-US" sz="1600" b="1">
                <a:solidFill>
                  <a:srgbClr val="0E274D"/>
                </a:solidFill>
                <a:latin typeface="Arial Nova Light" panose="020B0304020202020204" pitchFamily="34" charset="0"/>
              </a:rPr>
              <a:t> NÅTT</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217879604672049E-2"/>
          <c:y val="0.19408359704641354"/>
          <c:w val="0.74824835280023971"/>
          <c:h val="0.76684291490857948"/>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C433-45E9-8C00-5ACB714DDB0D}"/>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C433-45E9-8C00-5ACB714DDB0D}"/>
              </c:ext>
            </c:extLst>
          </c:dPt>
          <c:val>
            <c:numRef>
              <c:f>Sparande!$D$53:$E$53</c:f>
              <c:numCache>
                <c:formatCode>0.0\ %</c:formatCode>
                <c:ptCount val="2"/>
                <c:pt idx="0">
                  <c:v>#N/A</c:v>
                </c:pt>
                <c:pt idx="1">
                  <c:v>#N/A</c:v>
                </c:pt>
              </c:numCache>
            </c:numRef>
          </c:val>
          <c:extLst>
            <c:ext xmlns:c16="http://schemas.microsoft.com/office/drawing/2014/chart" uri="{C3380CC4-5D6E-409C-BE32-E72D297353CC}">
              <c16:uniqueId val="{00000004-C433-45E9-8C00-5ACB714DDB0D}"/>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1">
                <a:solidFill>
                  <a:srgbClr val="0E274D"/>
                </a:solidFill>
                <a:latin typeface="Arial Nova Light" panose="020B0304020202020204" pitchFamily="34" charset="0"/>
              </a:rPr>
              <a:t>%</a:t>
            </a:r>
            <a:r>
              <a:rPr lang="en-US" sz="1600" b="1" baseline="0">
                <a:solidFill>
                  <a:srgbClr val="0E274D"/>
                </a:solidFill>
                <a:latin typeface="Arial Nova Light" panose="020B0304020202020204" pitchFamily="34" charset="0"/>
              </a:rPr>
              <a:t> AV MÅL</a:t>
            </a:r>
            <a:r>
              <a:rPr lang="en-US" sz="1600" b="1">
                <a:solidFill>
                  <a:srgbClr val="0E274D"/>
                </a:solidFill>
                <a:latin typeface="Arial Nova Light" panose="020B0304020202020204" pitchFamily="34" charset="0"/>
              </a:rPr>
              <a:t> NÅTT</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217879604672049E-2"/>
          <c:y val="0.19408359704641354"/>
          <c:w val="0.74824835280023971"/>
          <c:h val="0.76684291490857948"/>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ACA2-4CEC-90EA-0522476BF948}"/>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ACA2-4CEC-90EA-0522476BF948}"/>
              </c:ext>
            </c:extLst>
          </c:dPt>
          <c:val>
            <c:numRef>
              <c:f>'Sparande - exempel'!$D$53:$E$53</c:f>
              <c:numCache>
                <c:formatCode>0.0\ %</c:formatCode>
                <c:ptCount val="2"/>
                <c:pt idx="0">
                  <c:v>0.14133333333333331</c:v>
                </c:pt>
                <c:pt idx="1">
                  <c:v>0.85866666666666669</c:v>
                </c:pt>
              </c:numCache>
            </c:numRef>
          </c:val>
          <c:extLst>
            <c:ext xmlns:c16="http://schemas.microsoft.com/office/drawing/2014/chart" uri="{C3380CC4-5D6E-409C-BE32-E72D297353CC}">
              <c16:uniqueId val="{00000004-ACA2-4CEC-90EA-0522476BF948}"/>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1">
                <a:solidFill>
                  <a:srgbClr val="0E274D"/>
                </a:solidFill>
                <a:latin typeface="Arial Nova Light" panose="020B0304020202020204" pitchFamily="34" charset="0"/>
              </a:rPr>
              <a:t>€ AV</a:t>
            </a:r>
            <a:r>
              <a:rPr lang="en-US" sz="1600" b="1" baseline="0">
                <a:solidFill>
                  <a:srgbClr val="0E274D"/>
                </a:solidFill>
                <a:latin typeface="Arial Nova Light" panose="020B0304020202020204" pitchFamily="34" charset="0"/>
              </a:rPr>
              <a:t> MÅL NÅTT</a:t>
            </a:r>
            <a:endParaRPr lang="en-US" sz="1600" b="1">
              <a:solidFill>
                <a:srgbClr val="0E274D"/>
              </a:solidFill>
              <a:latin typeface="Arial Nova Light" panose="020B0304020202020204" pitchFamily="34" charset="0"/>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603372214745028"/>
          <c:y val="0.16483972821742607"/>
          <c:w val="0.69543621399176958"/>
          <c:h val="0.81050839328537172"/>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216A-4618-A325-F7DB07FB0103}"/>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216A-4618-A325-F7DB07FB0103}"/>
              </c:ext>
            </c:extLst>
          </c:dPt>
          <c:val>
            <c:numRef>
              <c:f>'Sparande - exempel'!$D$53:$E$53</c:f>
              <c:numCache>
                <c:formatCode>0.0\ %</c:formatCode>
                <c:ptCount val="2"/>
                <c:pt idx="0">
                  <c:v>0.14133333333333331</c:v>
                </c:pt>
                <c:pt idx="1">
                  <c:v>0.85866666666666669</c:v>
                </c:pt>
              </c:numCache>
            </c:numRef>
          </c:val>
          <c:extLst>
            <c:ext xmlns:c16="http://schemas.microsoft.com/office/drawing/2014/chart" uri="{C3380CC4-5D6E-409C-BE32-E72D297353CC}">
              <c16:uniqueId val="{00000004-216A-4618-A325-F7DB07FB0103}"/>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a:t>% AV MÅL NÅTT</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217879604672049E-2"/>
          <c:y val="0.19408359704641354"/>
          <c:w val="0.74824835280023971"/>
          <c:h val="0.76684291490857948"/>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E1B7-4B8C-8A72-C9D508D7F5B6}"/>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E1B7-4B8C-8A72-C9D508D7F5B6}"/>
              </c:ext>
            </c:extLst>
          </c:dPt>
          <c:val>
            <c:numRef>
              <c:f>'Sparande - exempel'!$D$76:$E$76</c:f>
              <c:numCache>
                <c:formatCode>0.0\ %</c:formatCode>
                <c:ptCount val="2"/>
                <c:pt idx="0">
                  <c:v>0.80099999999999993</c:v>
                </c:pt>
                <c:pt idx="1">
                  <c:v>0.19900000000000007</c:v>
                </c:pt>
              </c:numCache>
            </c:numRef>
          </c:val>
          <c:extLst>
            <c:ext xmlns:c16="http://schemas.microsoft.com/office/drawing/2014/chart" uri="{C3380CC4-5D6E-409C-BE32-E72D297353CC}">
              <c16:uniqueId val="{00000004-E1B7-4B8C-8A72-C9D508D7F5B6}"/>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a:t>€ AV MÅL NÅTT</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217879604672049E-2"/>
          <c:y val="0.19408359704641354"/>
          <c:w val="0.74824835280023971"/>
          <c:h val="0.76684291490857948"/>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FB28-4FD3-9D53-97B120FFE739}"/>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FB28-4FD3-9D53-97B120FFE739}"/>
              </c:ext>
            </c:extLst>
          </c:dPt>
          <c:val>
            <c:numRef>
              <c:f>'Sparande - exempel'!$D$76:$E$76</c:f>
              <c:numCache>
                <c:formatCode>0.0\ %</c:formatCode>
                <c:ptCount val="2"/>
                <c:pt idx="0">
                  <c:v>0.80099999999999993</c:v>
                </c:pt>
                <c:pt idx="1">
                  <c:v>0.19900000000000007</c:v>
                </c:pt>
              </c:numCache>
            </c:numRef>
          </c:val>
          <c:extLst>
            <c:ext xmlns:c16="http://schemas.microsoft.com/office/drawing/2014/chart" uri="{C3380CC4-5D6E-409C-BE32-E72D297353CC}">
              <c16:uniqueId val="{00000004-FB28-4FD3-9D53-97B120FFE739}"/>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a:t>% AV MÅL NÅTT</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217879604672049E-2"/>
          <c:y val="0.19408359704641354"/>
          <c:w val="0.74824835280023971"/>
          <c:h val="0.76684291490857948"/>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42BC-47AF-9515-D6FB63E29BB8}"/>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42BC-47AF-9515-D6FB63E29BB8}"/>
              </c:ext>
            </c:extLst>
          </c:dPt>
          <c:val>
            <c:numRef>
              <c:f>'Sparande - exempel'!$D$99:$E$99</c:f>
              <c:numCache>
                <c:formatCode>0.0\ %</c:formatCode>
                <c:ptCount val="2"/>
                <c:pt idx="0">
                  <c:v>0.87297999999999998</c:v>
                </c:pt>
                <c:pt idx="1">
                  <c:v>0.12702000000000002</c:v>
                </c:pt>
              </c:numCache>
            </c:numRef>
          </c:val>
          <c:extLst>
            <c:ext xmlns:c16="http://schemas.microsoft.com/office/drawing/2014/chart" uri="{C3380CC4-5D6E-409C-BE32-E72D297353CC}">
              <c16:uniqueId val="{00000004-42BC-47AF-9515-D6FB63E29BB8}"/>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a:t>€ AV MÅL NÅTT</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217879604672049E-2"/>
          <c:y val="0.19408359704641354"/>
          <c:w val="0.74824835280023971"/>
          <c:h val="0.76684291490857948"/>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0B17-4649-A259-868BD3356567}"/>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0B17-4649-A259-868BD3356567}"/>
              </c:ext>
            </c:extLst>
          </c:dPt>
          <c:val>
            <c:numRef>
              <c:f>'Sparande - exempel'!$D$99:$E$99</c:f>
              <c:numCache>
                <c:formatCode>0.0\ %</c:formatCode>
                <c:ptCount val="2"/>
                <c:pt idx="0">
                  <c:v>0.87297999999999998</c:v>
                </c:pt>
                <c:pt idx="1">
                  <c:v>0.12702000000000002</c:v>
                </c:pt>
              </c:numCache>
            </c:numRef>
          </c:val>
          <c:extLst>
            <c:ext xmlns:c16="http://schemas.microsoft.com/office/drawing/2014/chart" uri="{C3380CC4-5D6E-409C-BE32-E72D297353CC}">
              <c16:uniqueId val="{00000004-0B17-4649-A259-868BD3356567}"/>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a:t>% AV MÅL NÅTT</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217879604672049E-2"/>
          <c:y val="0.19408359704641354"/>
          <c:w val="0.74824835280023971"/>
          <c:h val="0.76684291490857948"/>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B9C0-49D8-9825-219DAAF78CE1}"/>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B9C0-49D8-9825-219DAAF78CE1}"/>
              </c:ext>
            </c:extLst>
          </c:dPt>
          <c:val>
            <c:numRef>
              <c:f>'Sparande - exempel'!$D$122:$E$122</c:f>
              <c:numCache>
                <c:formatCode>0.0\ %</c:formatCode>
                <c:ptCount val="2"/>
                <c:pt idx="0">
                  <c:v>0.9799714285714286</c:v>
                </c:pt>
                <c:pt idx="1">
                  <c:v>2.0028571428571396E-2</c:v>
                </c:pt>
              </c:numCache>
            </c:numRef>
          </c:val>
          <c:extLst>
            <c:ext xmlns:c16="http://schemas.microsoft.com/office/drawing/2014/chart" uri="{C3380CC4-5D6E-409C-BE32-E72D297353CC}">
              <c16:uniqueId val="{00000004-B9C0-49D8-9825-219DAAF78CE1}"/>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a:t>€ AV MÅL NÅTT</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217879604672049E-2"/>
          <c:y val="0.19408359704641354"/>
          <c:w val="0.74824835280023971"/>
          <c:h val="0.76684291490857948"/>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4494-45C9-A178-33B4D3FC959C}"/>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4494-45C9-A178-33B4D3FC959C}"/>
              </c:ext>
            </c:extLst>
          </c:dPt>
          <c:val>
            <c:numRef>
              <c:f>'Sparande - exempel'!$D$122:$E$122</c:f>
              <c:numCache>
                <c:formatCode>0.0\ %</c:formatCode>
                <c:ptCount val="2"/>
                <c:pt idx="0">
                  <c:v>0.9799714285714286</c:v>
                </c:pt>
                <c:pt idx="1">
                  <c:v>2.0028571428571396E-2</c:v>
                </c:pt>
              </c:numCache>
            </c:numRef>
          </c:val>
          <c:extLst>
            <c:ext xmlns:c16="http://schemas.microsoft.com/office/drawing/2014/chart" uri="{C3380CC4-5D6E-409C-BE32-E72D297353CC}">
              <c16:uniqueId val="{00000004-4494-45C9-A178-33B4D3FC959C}"/>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218524129487441E-2"/>
          <c:y val="2.7642276101026285E-2"/>
          <c:w val="0.92115376406198635"/>
          <c:h val="0.80129378515758176"/>
        </c:manualLayout>
      </c:layout>
      <c:barChart>
        <c:barDir val="col"/>
        <c:grouping val="stacked"/>
        <c:varyColors val="0"/>
        <c:ser>
          <c:idx val="4"/>
          <c:order val="1"/>
          <c:tx>
            <c:strRef>
              <c:f>'Sparande - exempel'!$C$34</c:f>
              <c:strCache>
                <c:ptCount val="1"/>
                <c:pt idx="0">
                  <c:v>Italien</c:v>
                </c:pt>
              </c:strCache>
            </c:strRef>
          </c:tx>
          <c:spPr>
            <a:solidFill>
              <a:srgbClr val="FEB2B8"/>
            </a:solidFill>
            <a:ln>
              <a:solidFill>
                <a:sysClr val="windowText" lastClr="000000"/>
              </a:solidFill>
            </a:ln>
            <a:effectLst/>
          </c:spPr>
          <c:invertIfNegative val="0"/>
          <c:val>
            <c:numRef>
              <c:f>'Sparande - exempel'!$D$41:$D$52</c:f>
              <c:numCache>
                <c:formatCode>#,##0</c:formatCode>
                <c:ptCount val="12"/>
                <c:pt idx="0">
                  <c:v>125</c:v>
                </c:pt>
                <c:pt idx="1">
                  <c:v>250</c:v>
                </c:pt>
                <c:pt idx="2">
                  <c:v>373</c:v>
                </c:pt>
                <c:pt idx="3">
                  <c:v>496</c:v>
                </c:pt>
                <c:pt idx="4">
                  <c:v>496</c:v>
                </c:pt>
                <c:pt idx="5">
                  <c:v>646</c:v>
                </c:pt>
                <c:pt idx="6">
                  <c:v>646</c:v>
                </c:pt>
                <c:pt idx="7">
                  <c:v>796</c:v>
                </c:pt>
                <c:pt idx="8">
                  <c:v>919</c:v>
                </c:pt>
                <c:pt idx="9">
                  <c:v>1042</c:v>
                </c:pt>
                <c:pt idx="10">
                  <c:v>1165</c:v>
                </c:pt>
                <c:pt idx="11">
                  <c:v>1288</c:v>
                </c:pt>
              </c:numCache>
            </c:numRef>
          </c:val>
          <c:extLst>
            <c:ext xmlns:c16="http://schemas.microsoft.com/office/drawing/2014/chart" uri="{C3380CC4-5D6E-409C-BE32-E72D297353CC}">
              <c16:uniqueId val="{00000000-FC19-4AB8-BEA6-C19119EA9131}"/>
            </c:ext>
          </c:extLst>
        </c:ser>
        <c:ser>
          <c:idx val="1"/>
          <c:order val="2"/>
          <c:tx>
            <c:strRef>
              <c:f>'Sparande - exempel'!$C$57</c:f>
              <c:strCache>
                <c:ptCount val="1"/>
                <c:pt idx="0">
                  <c:v>Bil</c:v>
                </c:pt>
              </c:strCache>
            </c:strRef>
          </c:tx>
          <c:spPr>
            <a:solidFill>
              <a:srgbClr val="0E274D"/>
            </a:solidFill>
            <a:ln>
              <a:solidFill>
                <a:sysClr val="windowText" lastClr="000000"/>
              </a:solidFill>
            </a:ln>
            <a:effectLst/>
          </c:spPr>
          <c:invertIfNegative val="0"/>
          <c:val>
            <c:numRef>
              <c:f>'Sparande - exempel'!$D$64:$D$75</c:f>
              <c:numCache>
                <c:formatCode>#,##0</c:formatCode>
                <c:ptCount val="12"/>
                <c:pt idx="0">
                  <c:v>140</c:v>
                </c:pt>
                <c:pt idx="1">
                  <c:v>280</c:v>
                </c:pt>
                <c:pt idx="2">
                  <c:v>420</c:v>
                </c:pt>
                <c:pt idx="3">
                  <c:v>570</c:v>
                </c:pt>
                <c:pt idx="4">
                  <c:v>770</c:v>
                </c:pt>
                <c:pt idx="5">
                  <c:v>970</c:v>
                </c:pt>
                <c:pt idx="6">
                  <c:v>970</c:v>
                </c:pt>
                <c:pt idx="7">
                  <c:v>1170</c:v>
                </c:pt>
                <c:pt idx="8">
                  <c:v>1370</c:v>
                </c:pt>
                <c:pt idx="9">
                  <c:v>1620</c:v>
                </c:pt>
                <c:pt idx="10">
                  <c:v>1790</c:v>
                </c:pt>
                <c:pt idx="11">
                  <c:v>1990</c:v>
                </c:pt>
              </c:numCache>
            </c:numRef>
          </c:val>
          <c:extLst>
            <c:ext xmlns:c16="http://schemas.microsoft.com/office/drawing/2014/chart" uri="{C3380CC4-5D6E-409C-BE32-E72D297353CC}">
              <c16:uniqueId val="{00000001-FC19-4AB8-BEA6-C19119EA9131}"/>
            </c:ext>
          </c:extLst>
        </c:ser>
        <c:ser>
          <c:idx val="2"/>
          <c:order val="3"/>
          <c:tx>
            <c:strRef>
              <c:f>'Sparande - exempel'!$C$80</c:f>
              <c:strCache>
                <c:ptCount val="1"/>
                <c:pt idx="0">
                  <c:v>Lägenhet</c:v>
                </c:pt>
              </c:strCache>
            </c:strRef>
          </c:tx>
          <c:spPr>
            <a:solidFill>
              <a:srgbClr val="F0E1DA"/>
            </a:solidFill>
            <a:ln>
              <a:solidFill>
                <a:sysClr val="windowText" lastClr="000000"/>
              </a:solidFill>
            </a:ln>
            <a:effectLst/>
          </c:spPr>
          <c:invertIfNegative val="0"/>
          <c:val>
            <c:numRef>
              <c:f>'Sparande - exempel'!$D$87:$D$98</c:f>
              <c:numCache>
                <c:formatCode>#,##0</c:formatCode>
                <c:ptCount val="12"/>
                <c:pt idx="0">
                  <c:v>3800</c:v>
                </c:pt>
                <c:pt idx="1">
                  <c:v>4608</c:v>
                </c:pt>
                <c:pt idx="2">
                  <c:v>5416</c:v>
                </c:pt>
                <c:pt idx="3">
                  <c:v>6226</c:v>
                </c:pt>
                <c:pt idx="4">
                  <c:v>7036</c:v>
                </c:pt>
                <c:pt idx="5">
                  <c:v>7846</c:v>
                </c:pt>
                <c:pt idx="6">
                  <c:v>8656</c:v>
                </c:pt>
                <c:pt idx="7">
                  <c:v>9464</c:v>
                </c:pt>
                <c:pt idx="8">
                  <c:v>10274</c:v>
                </c:pt>
                <c:pt idx="9">
                  <c:v>11086</c:v>
                </c:pt>
                <c:pt idx="10">
                  <c:v>11894</c:v>
                </c:pt>
                <c:pt idx="11">
                  <c:v>12702</c:v>
                </c:pt>
              </c:numCache>
            </c:numRef>
          </c:val>
          <c:extLst>
            <c:ext xmlns:c16="http://schemas.microsoft.com/office/drawing/2014/chart" uri="{C3380CC4-5D6E-409C-BE32-E72D297353CC}">
              <c16:uniqueId val="{00000002-FC19-4AB8-BEA6-C19119EA9131}"/>
            </c:ext>
          </c:extLst>
        </c:ser>
        <c:ser>
          <c:idx val="3"/>
          <c:order val="4"/>
          <c:tx>
            <c:strRef>
              <c:f>'Sparande - exempel'!$C$103</c:f>
              <c:strCache>
                <c:ptCount val="1"/>
                <c:pt idx="0">
                  <c:v>Pensionsspar</c:v>
                </c:pt>
              </c:strCache>
            </c:strRef>
          </c:tx>
          <c:spPr>
            <a:solidFill>
              <a:srgbClr val="994C61"/>
            </a:solidFill>
            <a:ln>
              <a:solidFill>
                <a:sysClr val="windowText" lastClr="000000"/>
              </a:solidFill>
            </a:ln>
            <a:effectLst/>
          </c:spPr>
          <c:invertIfNegative val="0"/>
          <c:val>
            <c:numRef>
              <c:f>'Sparande - exempel'!$D$110:$D$121</c:f>
              <c:numCache>
                <c:formatCode>#,##0</c:formatCode>
                <c:ptCount val="12"/>
                <c:pt idx="0">
                  <c:v>600</c:v>
                </c:pt>
                <c:pt idx="1">
                  <c:v>700</c:v>
                </c:pt>
                <c:pt idx="2">
                  <c:v>850</c:v>
                </c:pt>
                <c:pt idx="3">
                  <c:v>1000</c:v>
                </c:pt>
                <c:pt idx="4">
                  <c:v>1300</c:v>
                </c:pt>
                <c:pt idx="5">
                  <c:v>1600</c:v>
                </c:pt>
                <c:pt idx="6">
                  <c:v>1790</c:v>
                </c:pt>
                <c:pt idx="7">
                  <c:v>1984</c:v>
                </c:pt>
                <c:pt idx="8">
                  <c:v>2184</c:v>
                </c:pt>
                <c:pt idx="9">
                  <c:v>2384</c:v>
                </c:pt>
                <c:pt idx="10">
                  <c:v>2594</c:v>
                </c:pt>
                <c:pt idx="11">
                  <c:v>2804</c:v>
                </c:pt>
              </c:numCache>
            </c:numRef>
          </c:val>
          <c:extLst>
            <c:ext xmlns:c16="http://schemas.microsoft.com/office/drawing/2014/chart" uri="{C3380CC4-5D6E-409C-BE32-E72D297353CC}">
              <c16:uniqueId val="{00000003-FC19-4AB8-BEA6-C19119EA9131}"/>
            </c:ext>
          </c:extLst>
        </c:ser>
        <c:dLbls>
          <c:showLegendKey val="0"/>
          <c:showVal val="0"/>
          <c:showCatName val="0"/>
          <c:showSerName val="0"/>
          <c:showPercent val="0"/>
          <c:showBubbleSize val="0"/>
        </c:dLbls>
        <c:gapWidth val="219"/>
        <c:overlap val="100"/>
        <c:axId val="807750408"/>
        <c:axId val="807759920"/>
      </c:barChart>
      <c:lineChart>
        <c:grouping val="standard"/>
        <c:varyColors val="0"/>
        <c:ser>
          <c:idx val="0"/>
          <c:order val="0"/>
          <c:tx>
            <c:strRef>
              <c:f>'Sparande - exempel'!$F$40</c:f>
              <c:strCache>
                <c:ptCount val="1"/>
                <c:pt idx="0">
                  <c:v>Önskat Sparat totalt</c:v>
                </c:pt>
              </c:strCache>
            </c:strRef>
          </c:tx>
          <c:spPr>
            <a:ln w="28575" cap="rnd">
              <a:solidFill>
                <a:srgbClr val="0084E2"/>
              </a:solidFill>
              <a:prstDash val="dash"/>
              <a:round/>
            </a:ln>
            <a:effectLst/>
          </c:spPr>
          <c:marker>
            <c:symbol val="none"/>
          </c:marker>
          <c:cat>
            <c:strRef>
              <c:f>'Sparande - exempel'!$Y$10:$Y$21</c:f>
              <c:strCache>
                <c:ptCount val="12"/>
                <c:pt idx="0">
                  <c:v>  jan</c:v>
                </c:pt>
                <c:pt idx="1">
                  <c:v>  feb</c:v>
                </c:pt>
                <c:pt idx="2">
                  <c:v>  mars</c:v>
                </c:pt>
                <c:pt idx="3">
                  <c:v>  apr</c:v>
                </c:pt>
                <c:pt idx="4">
                  <c:v>  maj</c:v>
                </c:pt>
                <c:pt idx="5">
                  <c:v>  juni</c:v>
                </c:pt>
                <c:pt idx="6">
                  <c:v>  juli</c:v>
                </c:pt>
                <c:pt idx="7">
                  <c:v>  aug</c:v>
                </c:pt>
                <c:pt idx="8">
                  <c:v>  sep</c:v>
                </c:pt>
                <c:pt idx="9">
                  <c:v>  okt</c:v>
                </c:pt>
                <c:pt idx="10">
                  <c:v>  nov</c:v>
                </c:pt>
                <c:pt idx="11">
                  <c:v>  dec</c:v>
                </c:pt>
              </c:strCache>
            </c:strRef>
          </c:cat>
          <c:val>
            <c:numRef>
              <c:f>'Sparande - exempel'!$U$6:$U$17</c:f>
              <c:numCache>
                <c:formatCode>#,##0</c:formatCode>
                <c:ptCount val="12"/>
                <c:pt idx="0">
                  <c:v>4816.666666666667</c:v>
                </c:pt>
                <c:pt idx="1">
                  <c:v>6108.3333333333339</c:v>
                </c:pt>
                <c:pt idx="2">
                  <c:v>7400</c:v>
                </c:pt>
                <c:pt idx="3">
                  <c:v>8691.6666666666661</c:v>
                </c:pt>
                <c:pt idx="4">
                  <c:v>9983.3333333333321</c:v>
                </c:pt>
                <c:pt idx="5">
                  <c:v>11275</c:v>
                </c:pt>
                <c:pt idx="6">
                  <c:v>12566.666666666664</c:v>
                </c:pt>
                <c:pt idx="7">
                  <c:v>13858.333333333332</c:v>
                </c:pt>
                <c:pt idx="8">
                  <c:v>15150</c:v>
                </c:pt>
                <c:pt idx="9">
                  <c:v>16441.666666666668</c:v>
                </c:pt>
                <c:pt idx="10">
                  <c:v>17733.333333333336</c:v>
                </c:pt>
                <c:pt idx="11">
                  <c:v>19025</c:v>
                </c:pt>
              </c:numCache>
            </c:numRef>
          </c:val>
          <c:smooth val="0"/>
          <c:extLst>
            <c:ext xmlns:c16="http://schemas.microsoft.com/office/drawing/2014/chart" uri="{C3380CC4-5D6E-409C-BE32-E72D297353CC}">
              <c16:uniqueId val="{00000004-FC19-4AB8-BEA6-C19119EA9131}"/>
            </c:ext>
          </c:extLst>
        </c:ser>
        <c:dLbls>
          <c:showLegendKey val="0"/>
          <c:showVal val="0"/>
          <c:showCatName val="0"/>
          <c:showSerName val="0"/>
          <c:showPercent val="0"/>
          <c:showBubbleSize val="0"/>
        </c:dLbls>
        <c:marker val="1"/>
        <c:smooth val="0"/>
        <c:axId val="807750408"/>
        <c:axId val="807759920"/>
      </c:lineChart>
      <c:catAx>
        <c:axId val="807750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7759920"/>
        <c:crosses val="autoZero"/>
        <c:auto val="1"/>
        <c:lblAlgn val="ctr"/>
        <c:lblOffset val="100"/>
        <c:noMultiLvlLbl val="0"/>
      </c:catAx>
      <c:valAx>
        <c:axId val="807759920"/>
        <c:scaling>
          <c:orientation val="minMax"/>
        </c:scaling>
        <c:delete val="0"/>
        <c:axPos val="l"/>
        <c:majorGridlines>
          <c:spPr>
            <a:ln w="9525" cap="flat" cmpd="sng" algn="ctr">
              <a:no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7750408"/>
        <c:crosses val="autoZero"/>
        <c:crossBetween val="between"/>
      </c:valAx>
      <c:spPr>
        <a:noFill/>
        <a:ln>
          <a:noFill/>
        </a:ln>
        <a:effectLst/>
      </c:spPr>
    </c:plotArea>
    <c:legend>
      <c:legendPos val="b"/>
      <c:layout>
        <c:manualLayout>
          <c:xMode val="edge"/>
          <c:yMode val="edge"/>
          <c:x val="0.21935843349689144"/>
          <c:y val="0.89359085724613485"/>
          <c:w val="0.61303454000721258"/>
          <c:h val="9.116247390864502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rgbClr val="0E274D"/>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1">
                <a:solidFill>
                  <a:srgbClr val="0E274D"/>
                </a:solidFill>
                <a:latin typeface="Arial Nova Light" panose="020B0304020202020204" pitchFamily="34" charset="0"/>
              </a:rPr>
              <a:t>€ AV</a:t>
            </a:r>
            <a:r>
              <a:rPr lang="en-US" sz="1600" b="1" baseline="0">
                <a:solidFill>
                  <a:srgbClr val="0E274D"/>
                </a:solidFill>
                <a:latin typeface="Arial Nova Light" panose="020B0304020202020204" pitchFamily="34" charset="0"/>
              </a:rPr>
              <a:t> MÅL NÅTT</a:t>
            </a:r>
            <a:endParaRPr lang="en-US" sz="1600" b="1">
              <a:solidFill>
                <a:srgbClr val="0E274D"/>
              </a:solidFill>
              <a:latin typeface="Arial Nova Light" panose="020B0304020202020204" pitchFamily="34" charset="0"/>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603372214745028"/>
          <c:y val="0.16483972821742607"/>
          <c:w val="0.69543621399176958"/>
          <c:h val="0.81050839328537172"/>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51F2-477D-B82D-EC5A3E30C34C}"/>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51F2-477D-B82D-EC5A3E30C34C}"/>
              </c:ext>
            </c:extLst>
          </c:dPt>
          <c:val>
            <c:numRef>
              <c:f>Sparande!$D$53:$E$53</c:f>
              <c:numCache>
                <c:formatCode>0.0\ %</c:formatCode>
                <c:ptCount val="2"/>
                <c:pt idx="0">
                  <c:v>#N/A</c:v>
                </c:pt>
                <c:pt idx="1">
                  <c:v>#N/A</c:v>
                </c:pt>
              </c:numCache>
            </c:numRef>
          </c:val>
          <c:extLst>
            <c:ext xmlns:c16="http://schemas.microsoft.com/office/drawing/2014/chart" uri="{C3380CC4-5D6E-409C-BE32-E72D297353CC}">
              <c16:uniqueId val="{00000004-51F2-477D-B82D-EC5A3E30C34C}"/>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a:t>% AV MÅL NÅTT</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217879604672049E-2"/>
          <c:y val="0.19408359704641354"/>
          <c:w val="0.74824835280023971"/>
          <c:h val="0.76684291490857948"/>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C433-45E9-8C00-5ACB714DDB0D}"/>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C433-45E9-8C00-5ACB714DDB0D}"/>
              </c:ext>
            </c:extLst>
          </c:dPt>
          <c:val>
            <c:numRef>
              <c:f>Sparande!$D$76:$E$76</c:f>
              <c:numCache>
                <c:formatCode>0.0\ %</c:formatCode>
                <c:ptCount val="2"/>
                <c:pt idx="0">
                  <c:v>#N/A</c:v>
                </c:pt>
                <c:pt idx="1">
                  <c:v>#N/A</c:v>
                </c:pt>
              </c:numCache>
            </c:numRef>
          </c:val>
          <c:extLst>
            <c:ext xmlns:c16="http://schemas.microsoft.com/office/drawing/2014/chart" uri="{C3380CC4-5D6E-409C-BE32-E72D297353CC}">
              <c16:uniqueId val="{00000004-C433-45E9-8C00-5ACB714DDB0D}"/>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a:t>€ AV MÅL NÅTT</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217879604672049E-2"/>
          <c:y val="0.19408359704641354"/>
          <c:w val="0.74824835280023971"/>
          <c:h val="0.76684291490857948"/>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C433-45E9-8C00-5ACB714DDB0D}"/>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C433-45E9-8C00-5ACB714DDB0D}"/>
              </c:ext>
            </c:extLst>
          </c:dPt>
          <c:val>
            <c:numRef>
              <c:f>Sparande!$D$76:$E$76</c:f>
              <c:numCache>
                <c:formatCode>0.0\ %</c:formatCode>
                <c:ptCount val="2"/>
                <c:pt idx="0">
                  <c:v>#N/A</c:v>
                </c:pt>
                <c:pt idx="1">
                  <c:v>#N/A</c:v>
                </c:pt>
              </c:numCache>
            </c:numRef>
          </c:val>
          <c:extLst>
            <c:ext xmlns:c16="http://schemas.microsoft.com/office/drawing/2014/chart" uri="{C3380CC4-5D6E-409C-BE32-E72D297353CC}">
              <c16:uniqueId val="{00000004-C433-45E9-8C00-5ACB714DDB0D}"/>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a:t>% AV MÅL NÅTT</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217879604672049E-2"/>
          <c:y val="0.19408359704641354"/>
          <c:w val="0.74824835280023971"/>
          <c:h val="0.76684291490857948"/>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C433-45E9-8C00-5ACB714DDB0D}"/>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C433-45E9-8C00-5ACB714DDB0D}"/>
              </c:ext>
            </c:extLst>
          </c:dPt>
          <c:val>
            <c:numRef>
              <c:f>Sparande!$D$99:$E$99</c:f>
              <c:numCache>
                <c:formatCode>0.0\ %</c:formatCode>
                <c:ptCount val="2"/>
                <c:pt idx="0">
                  <c:v>#N/A</c:v>
                </c:pt>
                <c:pt idx="1">
                  <c:v>#N/A</c:v>
                </c:pt>
              </c:numCache>
            </c:numRef>
          </c:val>
          <c:extLst>
            <c:ext xmlns:c16="http://schemas.microsoft.com/office/drawing/2014/chart" uri="{C3380CC4-5D6E-409C-BE32-E72D297353CC}">
              <c16:uniqueId val="{00000004-C433-45E9-8C00-5ACB714DDB0D}"/>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a:t>€ AV MÅL NÅTT</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217879604672049E-2"/>
          <c:y val="0.19408359704641354"/>
          <c:w val="0.74824835280023971"/>
          <c:h val="0.76684291490857948"/>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C433-45E9-8C00-5ACB714DDB0D}"/>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C433-45E9-8C00-5ACB714DDB0D}"/>
              </c:ext>
            </c:extLst>
          </c:dPt>
          <c:val>
            <c:numRef>
              <c:f>Sparande!$D$99:$E$99</c:f>
              <c:numCache>
                <c:formatCode>0.0\ %</c:formatCode>
                <c:ptCount val="2"/>
                <c:pt idx="0">
                  <c:v>#N/A</c:v>
                </c:pt>
                <c:pt idx="1">
                  <c:v>#N/A</c:v>
                </c:pt>
              </c:numCache>
            </c:numRef>
          </c:val>
          <c:extLst>
            <c:ext xmlns:c16="http://schemas.microsoft.com/office/drawing/2014/chart" uri="{C3380CC4-5D6E-409C-BE32-E72D297353CC}">
              <c16:uniqueId val="{00000004-C433-45E9-8C00-5ACB714DDB0D}"/>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a:t>% AV MÅL NÅTT</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217879604672049E-2"/>
          <c:y val="0.19408359704641354"/>
          <c:w val="0.74824835280023971"/>
          <c:h val="0.76684291490857948"/>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C433-45E9-8C00-5ACB714DDB0D}"/>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C433-45E9-8C00-5ACB714DDB0D}"/>
              </c:ext>
            </c:extLst>
          </c:dPt>
          <c:val>
            <c:numRef>
              <c:f>Sparande!$D$122:$E$122</c:f>
              <c:numCache>
                <c:formatCode>0.0\ %</c:formatCode>
                <c:ptCount val="2"/>
                <c:pt idx="0">
                  <c:v>#N/A</c:v>
                </c:pt>
                <c:pt idx="1">
                  <c:v>#N/A</c:v>
                </c:pt>
              </c:numCache>
            </c:numRef>
          </c:val>
          <c:extLst>
            <c:ext xmlns:c16="http://schemas.microsoft.com/office/drawing/2014/chart" uri="{C3380CC4-5D6E-409C-BE32-E72D297353CC}">
              <c16:uniqueId val="{00000004-C433-45E9-8C00-5ACB714DDB0D}"/>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a:t>€ AV MÅL NÅTT</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217879604672049E-2"/>
          <c:y val="0.19408359704641354"/>
          <c:w val="0.74824835280023971"/>
          <c:h val="0.76684291490857948"/>
        </c:manualLayout>
      </c:layout>
      <c:doughnutChart>
        <c:varyColors val="1"/>
        <c:ser>
          <c:idx val="1"/>
          <c:order val="0"/>
          <c:spPr>
            <a:solidFill>
              <a:srgbClr val="F0E1DA"/>
            </a:solidFill>
            <a:ln>
              <a:solidFill>
                <a:srgbClr val="0E274D"/>
              </a:solidFill>
            </a:ln>
          </c:spPr>
          <c:dPt>
            <c:idx val="0"/>
            <c:bubble3D val="0"/>
            <c:spPr>
              <a:solidFill>
                <a:srgbClr val="F0E1DA"/>
              </a:solidFill>
              <a:ln w="19050">
                <a:solidFill>
                  <a:srgbClr val="0E274D"/>
                </a:solidFill>
              </a:ln>
              <a:effectLst/>
            </c:spPr>
            <c:extLst>
              <c:ext xmlns:c16="http://schemas.microsoft.com/office/drawing/2014/chart" uri="{C3380CC4-5D6E-409C-BE32-E72D297353CC}">
                <c16:uniqueId val="{00000001-C433-45E9-8C00-5ACB714DDB0D}"/>
              </c:ext>
            </c:extLst>
          </c:dPt>
          <c:dPt>
            <c:idx val="1"/>
            <c:bubble3D val="0"/>
            <c:spPr>
              <a:solidFill>
                <a:srgbClr val="0084E2"/>
              </a:solidFill>
              <a:ln w="19050">
                <a:solidFill>
                  <a:srgbClr val="0E274D"/>
                </a:solidFill>
              </a:ln>
              <a:effectLst/>
            </c:spPr>
            <c:extLst>
              <c:ext xmlns:c16="http://schemas.microsoft.com/office/drawing/2014/chart" uri="{C3380CC4-5D6E-409C-BE32-E72D297353CC}">
                <c16:uniqueId val="{00000003-C433-45E9-8C00-5ACB714DDB0D}"/>
              </c:ext>
            </c:extLst>
          </c:dPt>
          <c:val>
            <c:numRef>
              <c:f>Sparande!$D$122:$E$122</c:f>
              <c:numCache>
                <c:formatCode>0.0\ %</c:formatCode>
                <c:ptCount val="2"/>
                <c:pt idx="0">
                  <c:v>#N/A</c:v>
                </c:pt>
                <c:pt idx="1">
                  <c:v>#N/A</c:v>
                </c:pt>
              </c:numCache>
            </c:numRef>
          </c:val>
          <c:extLst>
            <c:ext xmlns:c16="http://schemas.microsoft.com/office/drawing/2014/chart" uri="{C3380CC4-5D6E-409C-BE32-E72D297353CC}">
              <c16:uniqueId val="{00000004-C433-45E9-8C00-5ACB714DDB0D}"/>
            </c:ext>
          </c:extLst>
        </c:ser>
        <c:dLbls>
          <c:showLegendKey val="0"/>
          <c:showVal val="0"/>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4"/>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218524129487441E-2"/>
          <c:y val="2.7642276101026285E-2"/>
          <c:w val="0.92115376406198635"/>
          <c:h val="0.80129378515758176"/>
        </c:manualLayout>
      </c:layout>
      <c:barChart>
        <c:barDir val="col"/>
        <c:grouping val="stacked"/>
        <c:varyColors val="0"/>
        <c:ser>
          <c:idx val="4"/>
          <c:order val="1"/>
          <c:tx>
            <c:strRef>
              <c:f>Sparande!$C$34</c:f>
              <c:strCache>
                <c:ptCount val="1"/>
              </c:strCache>
            </c:strRef>
          </c:tx>
          <c:spPr>
            <a:solidFill>
              <a:srgbClr val="FEB2B8"/>
            </a:solidFill>
            <a:ln>
              <a:solidFill>
                <a:sysClr val="windowText" lastClr="000000"/>
              </a:solidFill>
            </a:ln>
            <a:effectLst/>
          </c:spPr>
          <c:invertIfNegative val="0"/>
          <c:val>
            <c:numRef>
              <c:f>Sparande!$D$41:$D$52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6A12-4838-9041-C643DEA8D30A}"/>
            </c:ext>
          </c:extLst>
        </c:ser>
        <c:ser>
          <c:idx val="1"/>
          <c:order val="2"/>
          <c:tx>
            <c:strRef>
              <c:f>Sparande!$C$57</c:f>
              <c:strCache>
                <c:ptCount val="1"/>
              </c:strCache>
            </c:strRef>
          </c:tx>
          <c:spPr>
            <a:solidFill>
              <a:srgbClr val="0E274D"/>
            </a:solidFill>
            <a:ln>
              <a:solidFill>
                <a:sysClr val="windowText" lastClr="000000"/>
              </a:solidFill>
            </a:ln>
            <a:effectLst/>
          </c:spPr>
          <c:invertIfNegative val="0"/>
          <c:val>
            <c:numRef>
              <c:f>Sparande!$D$64:$D$75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6A12-4838-9041-C643DEA8D30A}"/>
            </c:ext>
          </c:extLst>
        </c:ser>
        <c:ser>
          <c:idx val="2"/>
          <c:order val="3"/>
          <c:tx>
            <c:strRef>
              <c:f>Sparande!$C$80</c:f>
              <c:strCache>
                <c:ptCount val="1"/>
              </c:strCache>
            </c:strRef>
          </c:tx>
          <c:spPr>
            <a:solidFill>
              <a:srgbClr val="F0E1DA"/>
            </a:solidFill>
            <a:ln>
              <a:solidFill>
                <a:sysClr val="windowText" lastClr="000000"/>
              </a:solidFill>
            </a:ln>
            <a:effectLst/>
          </c:spPr>
          <c:invertIfNegative val="0"/>
          <c:val>
            <c:numRef>
              <c:f>Sparande!$D$87:$D$98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6A12-4838-9041-C643DEA8D30A}"/>
            </c:ext>
          </c:extLst>
        </c:ser>
        <c:ser>
          <c:idx val="3"/>
          <c:order val="4"/>
          <c:tx>
            <c:strRef>
              <c:f>Sparande!$C$103</c:f>
              <c:strCache>
                <c:ptCount val="1"/>
              </c:strCache>
            </c:strRef>
          </c:tx>
          <c:spPr>
            <a:solidFill>
              <a:srgbClr val="994C61"/>
            </a:solidFill>
            <a:ln>
              <a:solidFill>
                <a:sysClr val="windowText" lastClr="000000"/>
              </a:solidFill>
            </a:ln>
            <a:effectLst/>
          </c:spPr>
          <c:invertIfNegative val="0"/>
          <c:val>
            <c:numRef>
              <c:f>Sparande!$D$110:$D$121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6A12-4838-9041-C643DEA8D30A}"/>
            </c:ext>
          </c:extLst>
        </c:ser>
        <c:dLbls>
          <c:showLegendKey val="0"/>
          <c:showVal val="0"/>
          <c:showCatName val="0"/>
          <c:showSerName val="0"/>
          <c:showPercent val="0"/>
          <c:showBubbleSize val="0"/>
        </c:dLbls>
        <c:gapWidth val="219"/>
        <c:overlap val="100"/>
        <c:axId val="807750408"/>
        <c:axId val="807759920"/>
      </c:barChart>
      <c:lineChart>
        <c:grouping val="standard"/>
        <c:varyColors val="0"/>
        <c:ser>
          <c:idx val="0"/>
          <c:order val="0"/>
          <c:tx>
            <c:strRef>
              <c:f>Sparande!$F$40</c:f>
              <c:strCache>
                <c:ptCount val="1"/>
                <c:pt idx="0">
                  <c:v>Önskat Sparat totalt</c:v>
                </c:pt>
              </c:strCache>
            </c:strRef>
          </c:tx>
          <c:spPr>
            <a:ln w="28575" cap="rnd">
              <a:solidFill>
                <a:srgbClr val="0084E2"/>
              </a:solidFill>
              <a:prstDash val="dash"/>
              <a:round/>
            </a:ln>
            <a:effectLst/>
          </c:spPr>
          <c:marker>
            <c:symbol val="none"/>
          </c:marker>
          <c:cat>
            <c:strRef>
              <c:f>Sparande!$Y$10:$Y$21</c:f>
              <c:strCache>
                <c:ptCount val="12"/>
                <c:pt idx="0">
                  <c:v>  jan</c:v>
                </c:pt>
                <c:pt idx="1">
                  <c:v>  feb</c:v>
                </c:pt>
                <c:pt idx="2">
                  <c:v>  mars</c:v>
                </c:pt>
                <c:pt idx="3">
                  <c:v>  apr</c:v>
                </c:pt>
                <c:pt idx="4">
                  <c:v>  maj</c:v>
                </c:pt>
                <c:pt idx="5">
                  <c:v>  juni</c:v>
                </c:pt>
                <c:pt idx="6">
                  <c:v>  juli</c:v>
                </c:pt>
                <c:pt idx="7">
                  <c:v>  aug</c:v>
                </c:pt>
                <c:pt idx="8">
                  <c:v>  sep</c:v>
                </c:pt>
                <c:pt idx="9">
                  <c:v>  okt</c:v>
                </c:pt>
                <c:pt idx="10">
                  <c:v>  nov</c:v>
                </c:pt>
                <c:pt idx="11">
                  <c:v>  dec</c:v>
                </c:pt>
              </c:strCache>
            </c:strRef>
          </c:cat>
          <c:val>
            <c:numRef>
              <c:f>Sparande!$U$6:$U$17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A12-4838-9041-C643DEA8D30A}"/>
            </c:ext>
          </c:extLst>
        </c:ser>
        <c:dLbls>
          <c:showLegendKey val="0"/>
          <c:showVal val="0"/>
          <c:showCatName val="0"/>
          <c:showSerName val="0"/>
          <c:showPercent val="0"/>
          <c:showBubbleSize val="0"/>
        </c:dLbls>
        <c:marker val="1"/>
        <c:smooth val="0"/>
        <c:axId val="807750408"/>
        <c:axId val="807759920"/>
      </c:lineChart>
      <c:catAx>
        <c:axId val="807750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7759920"/>
        <c:crosses val="autoZero"/>
        <c:auto val="1"/>
        <c:lblAlgn val="ctr"/>
        <c:lblOffset val="100"/>
        <c:noMultiLvlLbl val="0"/>
      </c:catAx>
      <c:valAx>
        <c:axId val="807759920"/>
        <c:scaling>
          <c:orientation val="minMax"/>
        </c:scaling>
        <c:delete val="0"/>
        <c:axPos val="l"/>
        <c:majorGridlines>
          <c:spPr>
            <a:ln w="9525" cap="flat" cmpd="sng" algn="ctr">
              <a:noFill/>
              <a:round/>
            </a:ln>
            <a:effectLst/>
          </c:spPr>
        </c:majorGridlines>
        <c:numFmt formatCode="#,##0\ &quot;€&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7750408"/>
        <c:crosses val="autoZero"/>
        <c:crossBetween val="between"/>
      </c:valAx>
      <c:spPr>
        <a:noFill/>
        <a:ln>
          <a:noFill/>
        </a:ln>
        <a:effectLst/>
      </c:spPr>
    </c:plotArea>
    <c:legend>
      <c:legendPos val="b"/>
      <c:layout>
        <c:manualLayout>
          <c:xMode val="edge"/>
          <c:yMode val="edge"/>
          <c:x val="0.21935843349689144"/>
          <c:y val="0.89359085724613485"/>
          <c:w val="0.61303454000721258"/>
          <c:h val="9.116247390864502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rgbClr val="0E274D"/>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8" Type="http://schemas.openxmlformats.org/officeDocument/2006/relationships/chart" Target="../charts/chart15.xml"/><Relationship Id="rId3" Type="http://schemas.openxmlformats.org/officeDocument/2006/relationships/hyperlink" Target="https://mail.google.com/mail/u/0?ui=2&amp;ik=154d01a0e1&amp;attid=0.2&amp;permmsgid=msg-f:1697812797261456953&amp;th=178fd7be63e1a639&amp;view=att&amp;disp=safe" TargetMode="External"/><Relationship Id="rId7" Type="http://schemas.openxmlformats.org/officeDocument/2006/relationships/chart" Target="../charts/chart14.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3.xml"/><Relationship Id="rId11" Type="http://schemas.openxmlformats.org/officeDocument/2006/relationships/chart" Target="../charts/chart18.xml"/><Relationship Id="rId5" Type="http://schemas.openxmlformats.org/officeDocument/2006/relationships/chart" Target="../charts/chart12.xml"/><Relationship Id="rId10" Type="http://schemas.openxmlformats.org/officeDocument/2006/relationships/chart" Target="../charts/chart17.xml"/><Relationship Id="rId4" Type="http://schemas.openxmlformats.org/officeDocument/2006/relationships/image" Target="../media/image4.gif"/><Relationship Id="rId9" Type="http://schemas.openxmlformats.org/officeDocument/2006/relationships/chart" Target="../charts/chart16.xml"/></Relationships>
</file>

<file path=xl/drawings/_rels/drawing2.xml.rels><?xml version="1.0" encoding="UTF-8" standalone="yes"?>
<Relationships xmlns="http://schemas.openxmlformats.org/package/2006/relationships"><Relationship Id="rId8" Type="http://schemas.openxmlformats.org/officeDocument/2006/relationships/chart" Target="../charts/chart6.xml"/><Relationship Id="rId3" Type="http://schemas.openxmlformats.org/officeDocument/2006/relationships/hyperlink" Target="https://mail.google.com/mail/u/0?ui=2&amp;ik=154d01a0e1&amp;attid=0.2&amp;permmsgid=msg-f:1697812797261456953&amp;th=178fd7be63e1a639&amp;view=att&amp;disp=safe" TargetMode="External"/><Relationship Id="rId7" Type="http://schemas.openxmlformats.org/officeDocument/2006/relationships/chart" Target="../charts/chart5.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4.xml"/><Relationship Id="rId11" Type="http://schemas.openxmlformats.org/officeDocument/2006/relationships/chart" Target="../charts/chart9.xml"/><Relationship Id="rId5" Type="http://schemas.openxmlformats.org/officeDocument/2006/relationships/chart" Target="../charts/chart3.xml"/><Relationship Id="rId10" Type="http://schemas.openxmlformats.org/officeDocument/2006/relationships/chart" Target="../charts/chart8.xml"/><Relationship Id="rId4" Type="http://schemas.openxmlformats.org/officeDocument/2006/relationships/image" Target="../media/image4.gif"/><Relationship Id="rId9"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15</xdr:row>
      <xdr:rowOff>176230</xdr:rowOff>
    </xdr:from>
    <xdr:to>
      <xdr:col>7</xdr:col>
      <xdr:colOff>774638</xdr:colOff>
      <xdr:row>62</xdr:row>
      <xdr:rowOff>28028</xdr:rowOff>
    </xdr:to>
    <xdr:pic>
      <xdr:nvPicPr>
        <xdr:cNvPr id="2" name="Picture 1">
          <a:extLst>
            <a:ext uri="{FF2B5EF4-FFF2-40B4-BE49-F238E27FC236}">
              <a16:creationId xmlns:a16="http://schemas.microsoft.com/office/drawing/2014/main" id="{53F5D106-7DA3-42AD-9116-0AC81A08B2D7}"/>
            </a:ext>
          </a:extLst>
        </xdr:cNvPr>
        <xdr:cNvPicPr>
          <a:picLocks noChangeAspect="1"/>
        </xdr:cNvPicPr>
      </xdr:nvPicPr>
      <xdr:blipFill>
        <a:blip xmlns:r="http://schemas.openxmlformats.org/officeDocument/2006/relationships" r:embed="rId1">
          <a:alphaModFix amt="25000"/>
          <a:extLst>
            <a:ext uri="{28A0092B-C50C-407E-A947-70E740481C1C}">
              <a14:useLocalDpi xmlns:a14="http://schemas.microsoft.com/office/drawing/2010/main" val="0"/>
            </a:ext>
          </a:extLst>
        </a:blip>
        <a:stretch>
          <a:fillRect/>
        </a:stretch>
      </xdr:blipFill>
      <xdr:spPr>
        <a:xfrm>
          <a:off x="0" y="3033730"/>
          <a:ext cx="6612903" cy="8782886"/>
        </a:xfrm>
        <a:prstGeom prst="rect">
          <a:avLst/>
        </a:prstGeom>
      </xdr:spPr>
    </xdr:pic>
    <xdr:clientData/>
  </xdr:twoCellAnchor>
  <xdr:twoCellAnchor>
    <xdr:from>
      <xdr:col>14</xdr:col>
      <xdr:colOff>49467</xdr:colOff>
      <xdr:row>13</xdr:row>
      <xdr:rowOff>49482</xdr:rowOff>
    </xdr:from>
    <xdr:to>
      <xdr:col>18</xdr:col>
      <xdr:colOff>100268</xdr:colOff>
      <xdr:row>42</xdr:row>
      <xdr:rowOff>128868</xdr:rowOff>
    </xdr:to>
    <xdr:sp macro="" textlink="">
      <xdr:nvSpPr>
        <xdr:cNvPr id="3" name="Rectangle: Rounded Corners 2">
          <a:extLst>
            <a:ext uri="{FF2B5EF4-FFF2-40B4-BE49-F238E27FC236}">
              <a16:creationId xmlns:a16="http://schemas.microsoft.com/office/drawing/2014/main" id="{A5536E53-60B0-4935-9136-683E705BFD4D}"/>
            </a:ext>
          </a:extLst>
        </xdr:cNvPr>
        <xdr:cNvSpPr/>
      </xdr:nvSpPr>
      <xdr:spPr>
        <a:xfrm>
          <a:off x="10470938" y="2525982"/>
          <a:ext cx="2426448" cy="5581474"/>
        </a:xfrm>
        <a:prstGeom prst="roundRect">
          <a:avLst/>
        </a:prstGeom>
        <a:blipFill dpi="0" rotWithShape="1">
          <a:blip xmlns:r="http://schemas.openxmlformats.org/officeDocument/2006/relationships" r:embed="rId2">
            <a:alphaModFix amt="41000"/>
            <a:extLst>
              <a:ext uri="{28A0092B-C50C-407E-A947-70E740481C1C}">
                <a14:useLocalDpi xmlns:a14="http://schemas.microsoft.com/office/drawing/2010/main" val="0"/>
              </a:ext>
            </a:extLst>
          </a:blip>
          <a:srcRect/>
          <a:stretch>
            <a:fillRect/>
          </a:stretch>
        </a:bli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14</xdr:col>
      <xdr:colOff>126267</xdr:colOff>
      <xdr:row>0</xdr:row>
      <xdr:rowOff>0</xdr:rowOff>
    </xdr:from>
    <xdr:to>
      <xdr:col>17</xdr:col>
      <xdr:colOff>510084</xdr:colOff>
      <xdr:row>12</xdr:row>
      <xdr:rowOff>20062</xdr:rowOff>
    </xdr:to>
    <xdr:pic>
      <xdr:nvPicPr>
        <xdr:cNvPr id="4" name="Picture 3">
          <a:extLst>
            <a:ext uri="{FF2B5EF4-FFF2-40B4-BE49-F238E27FC236}">
              <a16:creationId xmlns:a16="http://schemas.microsoft.com/office/drawing/2014/main" id="{2AF6844A-C6C6-47E0-ADB8-E56830BDF5E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0467696" y="0"/>
          <a:ext cx="2139138" cy="2306062"/>
        </a:xfrm>
        <a:prstGeom prst="rect">
          <a:avLst/>
        </a:prstGeom>
        <a:effectLst/>
      </xdr:spPr>
    </xdr:pic>
    <xdr:clientData/>
  </xdr:twoCellAnchor>
  <xdr:twoCellAnchor>
    <xdr:from>
      <xdr:col>0</xdr:col>
      <xdr:colOff>593109</xdr:colOff>
      <xdr:row>1</xdr:row>
      <xdr:rowOff>4001</xdr:rowOff>
    </xdr:from>
    <xdr:to>
      <xdr:col>9</xdr:col>
      <xdr:colOff>509068</xdr:colOff>
      <xdr:row>11</xdr:row>
      <xdr:rowOff>99251</xdr:rowOff>
    </xdr:to>
    <xdr:sp macro="" textlink="">
      <xdr:nvSpPr>
        <xdr:cNvPr id="16" name="TextBox 15">
          <a:extLst>
            <a:ext uri="{FF2B5EF4-FFF2-40B4-BE49-F238E27FC236}">
              <a16:creationId xmlns:a16="http://schemas.microsoft.com/office/drawing/2014/main" id="{F0C0F3FE-632E-4B9C-84EF-BD99A45EBD46}"/>
            </a:ext>
          </a:extLst>
        </xdr:cNvPr>
        <xdr:cNvSpPr txBox="1"/>
      </xdr:nvSpPr>
      <xdr:spPr>
        <a:xfrm>
          <a:off x="593109" y="194501"/>
          <a:ext cx="7367871" cy="2000250"/>
        </a:xfrm>
        <a:custGeom>
          <a:avLst/>
          <a:gdLst>
            <a:gd name="connsiteX0" fmla="*/ 0 w 7367871"/>
            <a:gd name="connsiteY0" fmla="*/ 0 h 2000250"/>
            <a:gd name="connsiteX1" fmla="*/ 7367871 w 7367871"/>
            <a:gd name="connsiteY1" fmla="*/ 0 h 2000250"/>
            <a:gd name="connsiteX2" fmla="*/ 7367871 w 7367871"/>
            <a:gd name="connsiteY2" fmla="*/ 2000250 h 2000250"/>
            <a:gd name="connsiteX3" fmla="*/ 0 w 7367871"/>
            <a:gd name="connsiteY3" fmla="*/ 2000250 h 2000250"/>
            <a:gd name="connsiteX4" fmla="*/ 0 w 7367871"/>
            <a:gd name="connsiteY4" fmla="*/ 0 h 20002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7367871" h="2000250" fill="none" extrusionOk="0">
              <a:moveTo>
                <a:pt x="0" y="0"/>
              </a:moveTo>
              <a:cubicBezTo>
                <a:pt x="1466470" y="-49533"/>
                <a:pt x="4875247" y="-14809"/>
                <a:pt x="7367871" y="0"/>
              </a:cubicBezTo>
              <a:cubicBezTo>
                <a:pt x="7455510" y="430286"/>
                <a:pt x="7295192" y="1572866"/>
                <a:pt x="7367871" y="2000250"/>
              </a:cubicBezTo>
              <a:cubicBezTo>
                <a:pt x="4466088" y="1952019"/>
                <a:pt x="3124685" y="2084705"/>
                <a:pt x="0" y="2000250"/>
              </a:cubicBezTo>
              <a:cubicBezTo>
                <a:pt x="-38581" y="1785941"/>
                <a:pt x="63341" y="248157"/>
                <a:pt x="0" y="0"/>
              </a:cubicBezTo>
              <a:close/>
            </a:path>
            <a:path w="7367871" h="2000250" stroke="0" extrusionOk="0">
              <a:moveTo>
                <a:pt x="0" y="0"/>
              </a:moveTo>
              <a:cubicBezTo>
                <a:pt x="1196423" y="118645"/>
                <a:pt x="6031273" y="116012"/>
                <a:pt x="7367871" y="0"/>
              </a:cubicBezTo>
              <a:cubicBezTo>
                <a:pt x="7234989" y="336899"/>
                <a:pt x="7452822" y="1459668"/>
                <a:pt x="7367871" y="2000250"/>
              </a:cubicBezTo>
              <a:cubicBezTo>
                <a:pt x="6051604" y="2134850"/>
                <a:pt x="892474" y="1843054"/>
                <a:pt x="0" y="2000250"/>
              </a:cubicBezTo>
              <a:cubicBezTo>
                <a:pt x="-20187" y="1498418"/>
                <a:pt x="-152480" y="373224"/>
                <a:pt x="0" y="0"/>
              </a:cubicBezTo>
              <a:close/>
            </a:path>
          </a:pathLst>
        </a:custGeom>
        <a:solidFill>
          <a:srgbClr val="FEB2B8"/>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600" b="1">
              <a:solidFill>
                <a:srgbClr val="0E274D"/>
              </a:solidFill>
              <a:latin typeface="+mn-lt"/>
              <a:ea typeface="+mn-ea"/>
              <a:cs typeface="+mn-cs"/>
            </a:rPr>
            <a:t>INTRODUKTION</a:t>
          </a:r>
        </a:p>
        <a:p>
          <a:endParaRPr lang="en-US" sz="1600" b="1">
            <a:solidFill>
              <a:srgbClr val="0E274D"/>
            </a:solidFill>
            <a:latin typeface="+mn-lt"/>
            <a:ea typeface="+mn-ea"/>
            <a:cs typeface="+mn-cs"/>
          </a:endParaRPr>
        </a:p>
        <a:p>
          <a:r>
            <a:rPr lang="en-US" sz="1400">
              <a:solidFill>
                <a:srgbClr val="0E274D"/>
              </a:solidFill>
              <a:latin typeface="+mn-lt"/>
              <a:ea typeface="+mn-ea"/>
              <a:cs typeface="+mn-cs"/>
            </a:rPr>
            <a:t>Att spara gör oss lyckliga; det ger oss säkerhet och trygghet i vår vardag samtidigt som sparandet gör det möjligt att förverkliga våra mål och drömmar. När du sparar är tidsperspektivet och målsättningar de viktigaste verktygen, genom dem bestämmer vi vilka risker du är villig att ta och hur du ska spara.  </a:t>
          </a:r>
        </a:p>
        <a:p>
          <a:r>
            <a:rPr lang="en-US" sz="1400">
              <a:solidFill>
                <a:srgbClr val="0E274D"/>
              </a:solidFill>
              <a:latin typeface="+mn-lt"/>
              <a:ea typeface="+mn-ea"/>
              <a:cs typeface="+mn-cs"/>
            </a:rPr>
            <a:t> </a:t>
          </a:r>
        </a:p>
        <a:p>
          <a:r>
            <a:rPr lang="en-US" sz="1400">
              <a:solidFill>
                <a:srgbClr val="0E274D"/>
              </a:solidFill>
              <a:latin typeface="+mn-lt"/>
              <a:ea typeface="+mn-ea"/>
              <a:cs typeface="+mn-cs"/>
            </a:rPr>
            <a:t>Marthaförbundets sparplan har tagits fram genom projektet En euro i taget. </a:t>
          </a:r>
        </a:p>
        <a:p>
          <a:endParaRPr lang="en-US" sz="1400">
            <a:solidFill>
              <a:srgbClr val="0E274D"/>
            </a:solidFill>
            <a:latin typeface="+mn-lt"/>
          </a:endParaRPr>
        </a:p>
      </xdr:txBody>
    </xdr:sp>
    <xdr:clientData/>
  </xdr:twoCellAnchor>
  <xdr:twoCellAnchor>
    <xdr:from>
      <xdr:col>4</xdr:col>
      <xdr:colOff>279344</xdr:colOff>
      <xdr:row>12</xdr:row>
      <xdr:rowOff>187565</xdr:rowOff>
    </xdr:from>
    <xdr:to>
      <xdr:col>13</xdr:col>
      <xdr:colOff>374597</xdr:colOff>
      <xdr:row>23</xdr:row>
      <xdr:rowOff>92315</xdr:rowOff>
    </xdr:to>
    <xdr:sp macro="" textlink="">
      <xdr:nvSpPr>
        <xdr:cNvPr id="17" name="TextBox 16">
          <a:extLst>
            <a:ext uri="{FF2B5EF4-FFF2-40B4-BE49-F238E27FC236}">
              <a16:creationId xmlns:a16="http://schemas.microsoft.com/office/drawing/2014/main" id="{AA5E0D3B-D105-434B-B331-D73B636FF896}"/>
            </a:ext>
          </a:extLst>
        </xdr:cNvPr>
        <xdr:cNvSpPr txBox="1"/>
      </xdr:nvSpPr>
      <xdr:spPr>
        <a:xfrm>
          <a:off x="2834285" y="2473565"/>
          <a:ext cx="7367871" cy="2000250"/>
        </a:xfrm>
        <a:custGeom>
          <a:avLst/>
          <a:gdLst>
            <a:gd name="connsiteX0" fmla="*/ 0 w 7367871"/>
            <a:gd name="connsiteY0" fmla="*/ 0 h 2000250"/>
            <a:gd name="connsiteX1" fmla="*/ 7367871 w 7367871"/>
            <a:gd name="connsiteY1" fmla="*/ 0 h 2000250"/>
            <a:gd name="connsiteX2" fmla="*/ 7367871 w 7367871"/>
            <a:gd name="connsiteY2" fmla="*/ 2000250 h 2000250"/>
            <a:gd name="connsiteX3" fmla="*/ 0 w 7367871"/>
            <a:gd name="connsiteY3" fmla="*/ 2000250 h 2000250"/>
            <a:gd name="connsiteX4" fmla="*/ 0 w 7367871"/>
            <a:gd name="connsiteY4" fmla="*/ 0 h 200025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7367871" h="2000250" fill="none" extrusionOk="0">
              <a:moveTo>
                <a:pt x="0" y="0"/>
              </a:moveTo>
              <a:cubicBezTo>
                <a:pt x="1466470" y="-49533"/>
                <a:pt x="4875247" y="-14809"/>
                <a:pt x="7367871" y="0"/>
              </a:cubicBezTo>
              <a:cubicBezTo>
                <a:pt x="7455510" y="430286"/>
                <a:pt x="7295192" y="1572866"/>
                <a:pt x="7367871" y="2000250"/>
              </a:cubicBezTo>
              <a:cubicBezTo>
                <a:pt x="4466088" y="1952019"/>
                <a:pt x="3124685" y="2084705"/>
                <a:pt x="0" y="2000250"/>
              </a:cubicBezTo>
              <a:cubicBezTo>
                <a:pt x="-38581" y="1785941"/>
                <a:pt x="63341" y="248157"/>
                <a:pt x="0" y="0"/>
              </a:cubicBezTo>
              <a:close/>
            </a:path>
            <a:path w="7367871" h="2000250" stroke="0" extrusionOk="0">
              <a:moveTo>
                <a:pt x="0" y="0"/>
              </a:moveTo>
              <a:cubicBezTo>
                <a:pt x="1196423" y="118645"/>
                <a:pt x="6031273" y="116012"/>
                <a:pt x="7367871" y="0"/>
              </a:cubicBezTo>
              <a:cubicBezTo>
                <a:pt x="7234989" y="336899"/>
                <a:pt x="7452822" y="1459668"/>
                <a:pt x="7367871" y="2000250"/>
              </a:cubicBezTo>
              <a:cubicBezTo>
                <a:pt x="6051604" y="2134850"/>
                <a:pt x="892474" y="1843054"/>
                <a:pt x="0" y="2000250"/>
              </a:cubicBezTo>
              <a:cubicBezTo>
                <a:pt x="-20187" y="1498418"/>
                <a:pt x="-152480" y="373224"/>
                <a:pt x="0" y="0"/>
              </a:cubicBezTo>
              <a:close/>
            </a:path>
          </a:pathLst>
        </a:custGeom>
        <a:solidFill>
          <a:srgbClr val="FEB2B8"/>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600" b="1">
              <a:solidFill>
                <a:srgbClr val="0E274D"/>
              </a:solidFill>
              <a:latin typeface="+mn-lt"/>
              <a:ea typeface="+mn-ea"/>
              <a:cs typeface="+mn-cs"/>
            </a:rPr>
            <a:t>KORTSIKTIGT</a:t>
          </a:r>
          <a:r>
            <a:rPr lang="en-US" sz="1600" b="1" baseline="0">
              <a:solidFill>
                <a:srgbClr val="0E274D"/>
              </a:solidFill>
              <a:latin typeface="+mn-lt"/>
              <a:ea typeface="+mn-ea"/>
              <a:cs typeface="+mn-cs"/>
            </a:rPr>
            <a:t> SPARANDE</a:t>
          </a:r>
          <a:endParaRPr lang="en-US" sz="1600" b="1">
            <a:solidFill>
              <a:srgbClr val="0E274D"/>
            </a:solidFill>
            <a:latin typeface="+mn-lt"/>
            <a:ea typeface="+mn-ea"/>
            <a:cs typeface="+mn-cs"/>
          </a:endParaRPr>
        </a:p>
        <a:p>
          <a:endParaRPr lang="en-US" sz="1400">
            <a:solidFill>
              <a:srgbClr val="0E274D"/>
            </a:solidFill>
            <a:latin typeface="+mn-lt"/>
            <a:ea typeface="+mn-ea"/>
            <a:cs typeface="+mn-cs"/>
          </a:endParaRPr>
        </a:p>
        <a:p>
          <a:r>
            <a:rPr lang="en-US" sz="1400">
              <a:solidFill>
                <a:srgbClr val="0E274D"/>
              </a:solidFill>
              <a:latin typeface="+mn-lt"/>
              <a:ea typeface="+mn-ea"/>
              <a:cs typeface="+mn-cs"/>
            </a:rPr>
            <a:t>Ett kortsiktigt sparande är ett sparande med låg risk, till exempel ett sparkonto. Här är det viktigast för dig att pengarna inte sjunker i värde, men de kommer heller inte ge dig hög avkastning. Ett kortsiktigt sparande brukar ha en målsättning i euro-summa som du kan uppnå efter ca 1–3 år. </a:t>
          </a:r>
        </a:p>
        <a:p>
          <a:r>
            <a:rPr lang="en-US" sz="1400">
              <a:solidFill>
                <a:srgbClr val="0E274D"/>
              </a:solidFill>
              <a:latin typeface="+mn-lt"/>
              <a:ea typeface="+mn-ea"/>
              <a:cs typeface="+mn-cs"/>
            </a:rPr>
            <a:t> </a:t>
          </a:r>
        </a:p>
        <a:p>
          <a:r>
            <a:rPr lang="en-US" sz="1400">
              <a:solidFill>
                <a:srgbClr val="0E274D"/>
              </a:solidFill>
              <a:latin typeface="+mn-lt"/>
              <a:ea typeface="+mn-ea"/>
              <a:cs typeface="+mn-cs"/>
            </a:rPr>
            <a:t>Exempel på kortsiktiga sparmål kunde vara: gåvor, resor, nöjen. </a:t>
          </a:r>
        </a:p>
        <a:p>
          <a:endParaRPr lang="en-US" sz="1600">
            <a:solidFill>
              <a:srgbClr val="0E274D"/>
            </a:solidFill>
            <a:latin typeface="+mn-lt"/>
            <a:ea typeface="+mn-ea"/>
            <a:cs typeface="+mn-cs"/>
          </a:endParaRPr>
        </a:p>
      </xdr:txBody>
    </xdr:sp>
    <xdr:clientData/>
  </xdr:twoCellAnchor>
  <xdr:twoCellAnchor>
    <xdr:from>
      <xdr:col>4</xdr:col>
      <xdr:colOff>279344</xdr:colOff>
      <xdr:row>27</xdr:row>
      <xdr:rowOff>81376</xdr:rowOff>
    </xdr:from>
    <xdr:to>
      <xdr:col>13</xdr:col>
      <xdr:colOff>374597</xdr:colOff>
      <xdr:row>37</xdr:row>
      <xdr:rowOff>190233</xdr:rowOff>
    </xdr:to>
    <xdr:sp macro="" textlink="">
      <xdr:nvSpPr>
        <xdr:cNvPr id="18" name="TextBox 17">
          <a:extLst>
            <a:ext uri="{FF2B5EF4-FFF2-40B4-BE49-F238E27FC236}">
              <a16:creationId xmlns:a16="http://schemas.microsoft.com/office/drawing/2014/main" id="{D28D38E3-C964-4A0C-992F-3C51734FA054}"/>
            </a:ext>
          </a:extLst>
        </xdr:cNvPr>
        <xdr:cNvSpPr txBox="1"/>
      </xdr:nvSpPr>
      <xdr:spPr>
        <a:xfrm>
          <a:off x="2834285" y="5224876"/>
          <a:ext cx="7367871" cy="1991445"/>
        </a:xfrm>
        <a:custGeom>
          <a:avLst/>
          <a:gdLst>
            <a:gd name="connsiteX0" fmla="*/ 0 w 7367871"/>
            <a:gd name="connsiteY0" fmla="*/ 0 h 1991445"/>
            <a:gd name="connsiteX1" fmla="*/ 7367871 w 7367871"/>
            <a:gd name="connsiteY1" fmla="*/ 0 h 1991445"/>
            <a:gd name="connsiteX2" fmla="*/ 7367871 w 7367871"/>
            <a:gd name="connsiteY2" fmla="*/ 1991445 h 1991445"/>
            <a:gd name="connsiteX3" fmla="*/ 0 w 7367871"/>
            <a:gd name="connsiteY3" fmla="*/ 1991445 h 1991445"/>
            <a:gd name="connsiteX4" fmla="*/ 0 w 7367871"/>
            <a:gd name="connsiteY4" fmla="*/ 0 h 199144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7367871" h="1991445" fill="none" extrusionOk="0">
              <a:moveTo>
                <a:pt x="0" y="0"/>
              </a:moveTo>
              <a:cubicBezTo>
                <a:pt x="1466470" y="-49533"/>
                <a:pt x="4875247" y="-14809"/>
                <a:pt x="7367871" y="0"/>
              </a:cubicBezTo>
              <a:cubicBezTo>
                <a:pt x="7455510" y="695624"/>
                <a:pt x="7295192" y="1226103"/>
                <a:pt x="7367871" y="1991445"/>
              </a:cubicBezTo>
              <a:cubicBezTo>
                <a:pt x="4466088" y="1943214"/>
                <a:pt x="3124685" y="2075900"/>
                <a:pt x="0" y="1991445"/>
              </a:cubicBezTo>
              <a:cubicBezTo>
                <a:pt x="-38581" y="1340195"/>
                <a:pt x="63341" y="364957"/>
                <a:pt x="0" y="0"/>
              </a:cubicBezTo>
              <a:close/>
            </a:path>
            <a:path w="7367871" h="1991445" stroke="0" extrusionOk="0">
              <a:moveTo>
                <a:pt x="0" y="0"/>
              </a:moveTo>
              <a:cubicBezTo>
                <a:pt x="1196423" y="118645"/>
                <a:pt x="6031273" y="116012"/>
                <a:pt x="7367871" y="0"/>
              </a:cubicBezTo>
              <a:cubicBezTo>
                <a:pt x="7234989" y="922739"/>
                <a:pt x="7452822" y="1204844"/>
                <a:pt x="7367871" y="1991445"/>
              </a:cubicBezTo>
              <a:cubicBezTo>
                <a:pt x="6051604" y="2126045"/>
                <a:pt x="892474" y="1834249"/>
                <a:pt x="0" y="1991445"/>
              </a:cubicBezTo>
              <a:cubicBezTo>
                <a:pt x="-20187" y="1544658"/>
                <a:pt x="-152480" y="633212"/>
                <a:pt x="0" y="0"/>
              </a:cubicBezTo>
              <a:close/>
            </a:path>
          </a:pathLst>
        </a:custGeom>
        <a:solidFill>
          <a:srgbClr val="FEB2B8"/>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600" b="1">
              <a:solidFill>
                <a:srgbClr val="0E274D"/>
              </a:solidFill>
              <a:effectLst/>
              <a:latin typeface="+mn-lt"/>
              <a:ea typeface="+mn-ea"/>
              <a:cs typeface="+mn-cs"/>
            </a:rPr>
            <a:t>MEDELLÅNGT SPARANDE</a:t>
          </a:r>
        </a:p>
        <a:p>
          <a:endParaRPr lang="en-US" sz="2000">
            <a:solidFill>
              <a:srgbClr val="0E274D"/>
            </a:solidFill>
            <a:effectLst/>
          </a:endParaRPr>
        </a:p>
        <a:p>
          <a:r>
            <a:rPr lang="en-US" sz="1400">
              <a:solidFill>
                <a:srgbClr val="0E274D"/>
              </a:solidFill>
              <a:effectLst/>
              <a:latin typeface="+mn-lt"/>
              <a:ea typeface="+mn-ea"/>
              <a:cs typeface="+mn-cs"/>
            </a:rPr>
            <a:t>I ett medellångt sparande är du redo att ta en viss risk, du är villig att ta chansen att vinna lite pengarna men är ändå medveten att pengarna kan variera i värde under spartiden. Spartiden här är cirka 3–7 år, och ett bra exempel på att spara medellångt är genom olika fonder. </a:t>
          </a:r>
        </a:p>
        <a:p>
          <a:r>
            <a:rPr lang="en-US" sz="1400">
              <a:solidFill>
                <a:srgbClr val="0E274D"/>
              </a:solidFill>
              <a:effectLst/>
              <a:latin typeface="+mn-lt"/>
              <a:ea typeface="+mn-ea"/>
              <a:cs typeface="+mn-cs"/>
            </a:rPr>
            <a:t> </a:t>
          </a:r>
        </a:p>
        <a:p>
          <a:r>
            <a:rPr lang="en-US" sz="1400">
              <a:solidFill>
                <a:srgbClr val="0E274D"/>
              </a:solidFill>
              <a:effectLst/>
              <a:latin typeface="+mn-lt"/>
              <a:ea typeface="+mn-ea"/>
              <a:cs typeface="+mn-cs"/>
            </a:rPr>
            <a:t>Exempel på medellånga sparmål: lägenhet, dröm-resor, bil, föräldraledighet. </a:t>
          </a:r>
        </a:p>
        <a:p>
          <a:endParaRPr lang="en-US" sz="1400">
            <a:latin typeface="+mn-lt"/>
          </a:endParaRPr>
        </a:p>
      </xdr:txBody>
    </xdr:sp>
    <xdr:clientData/>
  </xdr:twoCellAnchor>
  <xdr:twoCellAnchor>
    <xdr:from>
      <xdr:col>4</xdr:col>
      <xdr:colOff>280147</xdr:colOff>
      <xdr:row>41</xdr:row>
      <xdr:rowOff>179294</xdr:rowOff>
    </xdr:from>
    <xdr:to>
      <xdr:col>13</xdr:col>
      <xdr:colOff>375400</xdr:colOff>
      <xdr:row>52</xdr:row>
      <xdr:rowOff>75239</xdr:rowOff>
    </xdr:to>
    <xdr:sp macro="" textlink="">
      <xdr:nvSpPr>
        <xdr:cNvPr id="9" name="TextBox 8">
          <a:extLst>
            <a:ext uri="{FF2B5EF4-FFF2-40B4-BE49-F238E27FC236}">
              <a16:creationId xmlns:a16="http://schemas.microsoft.com/office/drawing/2014/main" id="{8B863A81-77B7-4147-82BE-6099234D9218}"/>
            </a:ext>
          </a:extLst>
        </xdr:cNvPr>
        <xdr:cNvSpPr txBox="1"/>
      </xdr:nvSpPr>
      <xdr:spPr>
        <a:xfrm>
          <a:off x="2835088" y="7967382"/>
          <a:ext cx="7367871" cy="1991445"/>
        </a:xfrm>
        <a:custGeom>
          <a:avLst/>
          <a:gdLst>
            <a:gd name="connsiteX0" fmla="*/ 0 w 7367871"/>
            <a:gd name="connsiteY0" fmla="*/ 0 h 1991445"/>
            <a:gd name="connsiteX1" fmla="*/ 7367871 w 7367871"/>
            <a:gd name="connsiteY1" fmla="*/ 0 h 1991445"/>
            <a:gd name="connsiteX2" fmla="*/ 7367871 w 7367871"/>
            <a:gd name="connsiteY2" fmla="*/ 1991445 h 1991445"/>
            <a:gd name="connsiteX3" fmla="*/ 0 w 7367871"/>
            <a:gd name="connsiteY3" fmla="*/ 1991445 h 1991445"/>
            <a:gd name="connsiteX4" fmla="*/ 0 w 7367871"/>
            <a:gd name="connsiteY4" fmla="*/ 0 h 199144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7367871" h="1991445" fill="none" extrusionOk="0">
              <a:moveTo>
                <a:pt x="0" y="0"/>
              </a:moveTo>
              <a:cubicBezTo>
                <a:pt x="1466470" y="-49533"/>
                <a:pt x="4875247" y="-14809"/>
                <a:pt x="7367871" y="0"/>
              </a:cubicBezTo>
              <a:cubicBezTo>
                <a:pt x="7455510" y="695624"/>
                <a:pt x="7295192" y="1226103"/>
                <a:pt x="7367871" y="1991445"/>
              </a:cubicBezTo>
              <a:cubicBezTo>
                <a:pt x="4466088" y="1943214"/>
                <a:pt x="3124685" y="2075900"/>
                <a:pt x="0" y="1991445"/>
              </a:cubicBezTo>
              <a:cubicBezTo>
                <a:pt x="-38581" y="1340195"/>
                <a:pt x="63341" y="364957"/>
                <a:pt x="0" y="0"/>
              </a:cubicBezTo>
              <a:close/>
            </a:path>
            <a:path w="7367871" h="1991445" stroke="0" extrusionOk="0">
              <a:moveTo>
                <a:pt x="0" y="0"/>
              </a:moveTo>
              <a:cubicBezTo>
                <a:pt x="1196423" y="118645"/>
                <a:pt x="6031273" y="116012"/>
                <a:pt x="7367871" y="0"/>
              </a:cubicBezTo>
              <a:cubicBezTo>
                <a:pt x="7234989" y="922739"/>
                <a:pt x="7452822" y="1204844"/>
                <a:pt x="7367871" y="1991445"/>
              </a:cubicBezTo>
              <a:cubicBezTo>
                <a:pt x="6051604" y="2126045"/>
                <a:pt x="892474" y="1834249"/>
                <a:pt x="0" y="1991445"/>
              </a:cubicBezTo>
              <a:cubicBezTo>
                <a:pt x="-20187" y="1544658"/>
                <a:pt x="-152480" y="633212"/>
                <a:pt x="0" y="0"/>
              </a:cubicBezTo>
              <a:close/>
            </a:path>
          </a:pathLst>
        </a:custGeom>
        <a:solidFill>
          <a:srgbClr val="FEB2B8"/>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600" b="1">
              <a:solidFill>
                <a:srgbClr val="0E274D"/>
              </a:solidFill>
              <a:effectLst/>
              <a:latin typeface="+mn-lt"/>
              <a:ea typeface="+mn-ea"/>
              <a:cs typeface="+mn-cs"/>
            </a:rPr>
            <a:t>LÅNGSIKTIGT SPARANDE</a:t>
          </a:r>
          <a:endParaRPr lang="en-US" sz="2000">
            <a:solidFill>
              <a:srgbClr val="0E274D"/>
            </a:solidFill>
            <a:effectLst/>
          </a:endParaRPr>
        </a:p>
        <a:p>
          <a:endParaRPr lang="en-US" sz="1400">
            <a:solidFill>
              <a:srgbClr val="0E274D"/>
            </a:solidFill>
            <a:effectLst/>
            <a:latin typeface="+mn-lt"/>
            <a:ea typeface="+mn-ea"/>
            <a:cs typeface="+mn-cs"/>
          </a:endParaRPr>
        </a:p>
        <a:p>
          <a:r>
            <a:rPr lang="en-US" sz="1400">
              <a:solidFill>
                <a:srgbClr val="0E274D"/>
              </a:solidFill>
              <a:effectLst/>
              <a:latin typeface="+mn-lt"/>
              <a:ea typeface="+mn-ea"/>
              <a:cs typeface="+mn-cs"/>
            </a:rPr>
            <a:t>I ditt långsiktiga sparande är du beredd att ta en hög risk, du förväntar dig avkastning och accepterar att värdet på ditt sparkapital kan variera under spartiden. Tidsperspektivet på långsiktigt sparande är över 7 år, men pengar som placeras i högriskfonder eller aktier ska ändå inte vara ämnade för användning inom snar framtid. </a:t>
          </a:r>
        </a:p>
        <a:p>
          <a:r>
            <a:rPr lang="en-US" sz="1400">
              <a:solidFill>
                <a:srgbClr val="0E274D"/>
              </a:solidFill>
              <a:effectLst/>
              <a:latin typeface="+mn-lt"/>
              <a:ea typeface="+mn-ea"/>
              <a:cs typeface="+mn-cs"/>
            </a:rPr>
            <a:t> </a:t>
          </a:r>
        </a:p>
        <a:p>
          <a:r>
            <a:rPr lang="en-US" sz="1400">
              <a:solidFill>
                <a:srgbClr val="0E274D"/>
              </a:solidFill>
              <a:effectLst/>
              <a:latin typeface="+mn-lt"/>
              <a:ea typeface="+mn-ea"/>
              <a:cs typeface="+mn-cs"/>
            </a:rPr>
            <a:t>Exempel på långsiktiga sparmål: pensionstiden, högre levnadsstandard i framtiden. </a:t>
          </a:r>
        </a:p>
        <a:p>
          <a:endParaRPr lang="en-US" sz="1400">
            <a:latin typeface="+mn-lt"/>
          </a:endParaRPr>
        </a:p>
      </xdr:txBody>
    </xdr:sp>
    <xdr:clientData/>
  </xdr:twoCellAnchor>
</xdr:wsDr>
</file>

<file path=xl/drawings/drawing10.xml><?xml version="1.0" encoding="utf-8"?>
<c:userShapes xmlns:c="http://schemas.openxmlformats.org/drawingml/2006/chart">
  <cdr:relSizeAnchor xmlns:cdr="http://schemas.openxmlformats.org/drawingml/2006/chartDrawing">
    <cdr:from>
      <cdr:x>0.25938</cdr:x>
      <cdr:y>0.46871</cdr:y>
    </cdr:from>
    <cdr:to>
      <cdr:x>0.46085</cdr:x>
      <cdr:y>0.70019</cdr:y>
    </cdr:to>
    <cdr:sp macro="" textlink="Sparande!$D$123">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21430" y="1177614"/>
          <a:ext cx="560356" cy="581582"/>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C5B86088-27DA-428C-ADDE-3F71BF290CC2}" type="TxLink">
            <a:rPr lang="en-US" sz="2400" b="1" i="0" u="none" strike="noStrike">
              <a:solidFill>
                <a:srgbClr val="0E274D"/>
              </a:solidFill>
              <a:latin typeface="Calibri"/>
              <a:cs typeface="Calibri"/>
            </a:rPr>
            <a:pPr/>
            <a:t> </a:t>
          </a:fld>
          <a:endParaRPr lang="en-US" sz="8800" b="1">
            <a:solidFill>
              <a:srgbClr val="0E274D"/>
            </a:solidFill>
          </a:endParaRPr>
        </a:p>
      </cdr:txBody>
    </cdr:sp>
  </cdr:relSizeAnchor>
</c:userShapes>
</file>

<file path=xl/drawings/drawing11.xml><?xml version="1.0" encoding="utf-8"?>
<xdr:wsDr xmlns:xdr="http://schemas.openxmlformats.org/drawingml/2006/spreadsheetDrawing" xmlns:a="http://schemas.openxmlformats.org/drawingml/2006/main">
  <xdr:twoCellAnchor>
    <xdr:from>
      <xdr:col>8</xdr:col>
      <xdr:colOff>63378</xdr:colOff>
      <xdr:row>39</xdr:row>
      <xdr:rowOff>25244</xdr:rowOff>
    </xdr:from>
    <xdr:to>
      <xdr:col>11</xdr:col>
      <xdr:colOff>128100</xdr:colOff>
      <xdr:row>52</xdr:row>
      <xdr:rowOff>62787</xdr:rowOff>
    </xdr:to>
    <xdr:graphicFrame macro="">
      <xdr:nvGraphicFramePr>
        <xdr:cNvPr id="2" name="Chart 1">
          <a:extLst>
            <a:ext uri="{FF2B5EF4-FFF2-40B4-BE49-F238E27FC236}">
              <a16:creationId xmlns:a16="http://schemas.microsoft.com/office/drawing/2014/main" id="{CF391E3C-6EC0-4E13-AC7B-6E31DE8C90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903605</xdr:colOff>
      <xdr:row>39</xdr:row>
      <xdr:rowOff>17624</xdr:rowOff>
    </xdr:from>
    <xdr:to>
      <xdr:col>13</xdr:col>
      <xdr:colOff>130436</xdr:colOff>
      <xdr:row>52</xdr:row>
      <xdr:rowOff>53576</xdr:rowOff>
    </xdr:to>
    <xdr:graphicFrame macro="">
      <xdr:nvGraphicFramePr>
        <xdr:cNvPr id="3" name="Chart 2">
          <a:extLst>
            <a:ext uri="{FF2B5EF4-FFF2-40B4-BE49-F238E27FC236}">
              <a16:creationId xmlns:a16="http://schemas.microsoft.com/office/drawing/2014/main" id="{C9F91D29-673A-4F8E-8B8B-BF687287C6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20</xdr:col>
      <xdr:colOff>0</xdr:colOff>
      <xdr:row>48</xdr:row>
      <xdr:rowOff>0</xdr:rowOff>
    </xdr:from>
    <xdr:to>
      <xdr:col>20</xdr:col>
      <xdr:colOff>304800</xdr:colOff>
      <xdr:row>49</xdr:row>
      <xdr:rowOff>140506</xdr:rowOff>
    </xdr:to>
    <xdr:sp macro="" textlink="">
      <xdr:nvSpPr>
        <xdr:cNvPr id="4" name=":vb">
          <a:hlinkClick xmlns:r="http://schemas.openxmlformats.org/officeDocument/2006/relationships" r:id="rId3" tgtFrame="_blank"/>
          <a:extLst>
            <a:ext uri="{FF2B5EF4-FFF2-40B4-BE49-F238E27FC236}">
              <a16:creationId xmlns:a16="http://schemas.microsoft.com/office/drawing/2014/main" id="{59291271-7B30-456D-8B4D-89CD1DFA525A}"/>
            </a:ext>
          </a:extLst>
        </xdr:cNvPr>
        <xdr:cNvSpPr>
          <a:spLocks noChangeAspect="1" noChangeArrowheads="1"/>
        </xdr:cNvSpPr>
      </xdr:nvSpPr>
      <xdr:spPr bwMode="auto">
        <a:xfrm>
          <a:off x="18630900" y="8991600"/>
          <a:ext cx="304800" cy="33100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20</xdr:col>
      <xdr:colOff>0</xdr:colOff>
      <xdr:row>49</xdr:row>
      <xdr:rowOff>0</xdr:rowOff>
    </xdr:from>
    <xdr:to>
      <xdr:col>20</xdr:col>
      <xdr:colOff>26670</xdr:colOff>
      <xdr:row>49</xdr:row>
      <xdr:rowOff>26670</xdr:rowOff>
    </xdr:to>
    <xdr:pic>
      <xdr:nvPicPr>
        <xdr:cNvPr id="5" name="Picture 4">
          <a:hlinkClick xmlns:r="http://schemas.openxmlformats.org/officeDocument/2006/relationships" r:id="rId3" tgtFrame="_blank"/>
          <a:extLst>
            <a:ext uri="{FF2B5EF4-FFF2-40B4-BE49-F238E27FC236}">
              <a16:creationId xmlns:a16="http://schemas.microsoft.com/office/drawing/2014/main" id="{A2798028-AF54-45EE-B9D8-6370052EE41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8630900" y="9182100"/>
          <a:ext cx="26670" cy="266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20</xdr:col>
      <xdr:colOff>0</xdr:colOff>
      <xdr:row>32</xdr:row>
      <xdr:rowOff>0</xdr:rowOff>
    </xdr:from>
    <xdr:ext cx="304800" cy="311184"/>
    <xdr:sp macro="" textlink="">
      <xdr:nvSpPr>
        <xdr:cNvPr id="6" name=":vb">
          <a:hlinkClick xmlns:r="http://schemas.openxmlformats.org/officeDocument/2006/relationships" r:id="rId3" tgtFrame="_blank"/>
          <a:extLst>
            <a:ext uri="{FF2B5EF4-FFF2-40B4-BE49-F238E27FC236}">
              <a16:creationId xmlns:a16="http://schemas.microsoft.com/office/drawing/2014/main" id="{B93ADCFF-A537-4387-B653-FE12491FEA65}"/>
            </a:ext>
          </a:extLst>
        </xdr:cNvPr>
        <xdr:cNvSpPr>
          <a:spLocks noChangeAspect="1" noChangeArrowheads="1"/>
        </xdr:cNvSpPr>
      </xdr:nvSpPr>
      <xdr:spPr bwMode="auto">
        <a:xfrm>
          <a:off x="18630900" y="5638800"/>
          <a:ext cx="304800" cy="31118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20</xdr:col>
      <xdr:colOff>0</xdr:colOff>
      <xdr:row>32</xdr:row>
      <xdr:rowOff>0</xdr:rowOff>
    </xdr:from>
    <xdr:ext cx="15240" cy="15240"/>
    <xdr:pic>
      <xdr:nvPicPr>
        <xdr:cNvPr id="7" name="Picture 6">
          <a:hlinkClick xmlns:r="http://schemas.openxmlformats.org/officeDocument/2006/relationships" r:id="rId3" tgtFrame="_blank"/>
          <a:extLst>
            <a:ext uri="{FF2B5EF4-FFF2-40B4-BE49-F238E27FC236}">
              <a16:creationId xmlns:a16="http://schemas.microsoft.com/office/drawing/2014/main" id="{257E540E-74CB-4F9D-8C8A-E5E7B495849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8630900" y="5638800"/>
          <a:ext cx="15240" cy="1524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13</xdr:col>
      <xdr:colOff>114968</xdr:colOff>
      <xdr:row>62</xdr:row>
      <xdr:rowOff>144655</xdr:rowOff>
    </xdr:from>
    <xdr:to>
      <xdr:col>16</xdr:col>
      <xdr:colOff>439330</xdr:colOff>
      <xdr:row>76</xdr:row>
      <xdr:rowOff>2904</xdr:rowOff>
    </xdr:to>
    <xdr:graphicFrame macro="">
      <xdr:nvGraphicFramePr>
        <xdr:cNvPr id="8" name="Chart 7">
          <a:extLst>
            <a:ext uri="{FF2B5EF4-FFF2-40B4-BE49-F238E27FC236}">
              <a16:creationId xmlns:a16="http://schemas.microsoft.com/office/drawing/2014/main" id="{271FD090-DCD3-44D5-A68A-90F1BDAD0A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175222</xdr:colOff>
      <xdr:row>62</xdr:row>
      <xdr:rowOff>144655</xdr:rowOff>
    </xdr:from>
    <xdr:to>
      <xdr:col>20</xdr:col>
      <xdr:colOff>365760</xdr:colOff>
      <xdr:row>76</xdr:row>
      <xdr:rowOff>1313</xdr:rowOff>
    </xdr:to>
    <xdr:graphicFrame macro="">
      <xdr:nvGraphicFramePr>
        <xdr:cNvPr id="9" name="Chart 8">
          <a:extLst>
            <a:ext uri="{FF2B5EF4-FFF2-40B4-BE49-F238E27FC236}">
              <a16:creationId xmlns:a16="http://schemas.microsoft.com/office/drawing/2014/main" id="{1ABAD6D4-2E23-4320-8187-C1E1785772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oneCellAnchor>
    <xdr:from>
      <xdr:col>20</xdr:col>
      <xdr:colOff>0</xdr:colOff>
      <xdr:row>71</xdr:row>
      <xdr:rowOff>0</xdr:rowOff>
    </xdr:from>
    <xdr:ext cx="304800" cy="325291"/>
    <xdr:sp macro="" textlink="">
      <xdr:nvSpPr>
        <xdr:cNvPr id="10" name=":vb">
          <a:hlinkClick xmlns:r="http://schemas.openxmlformats.org/officeDocument/2006/relationships" r:id="rId3" tgtFrame="_blank"/>
          <a:extLst>
            <a:ext uri="{FF2B5EF4-FFF2-40B4-BE49-F238E27FC236}">
              <a16:creationId xmlns:a16="http://schemas.microsoft.com/office/drawing/2014/main" id="{2B673496-0449-460D-A078-69B4C0D595C7}"/>
            </a:ext>
          </a:extLst>
        </xdr:cNvPr>
        <xdr:cNvSpPr>
          <a:spLocks noChangeAspect="1" noChangeArrowheads="1"/>
        </xdr:cNvSpPr>
      </xdr:nvSpPr>
      <xdr:spPr bwMode="auto">
        <a:xfrm>
          <a:off x="18630900" y="13582650"/>
          <a:ext cx="304800" cy="3252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20</xdr:col>
      <xdr:colOff>0</xdr:colOff>
      <xdr:row>72</xdr:row>
      <xdr:rowOff>0</xdr:rowOff>
    </xdr:from>
    <xdr:ext cx="19050" cy="19050"/>
    <xdr:pic>
      <xdr:nvPicPr>
        <xdr:cNvPr id="11" name="Picture 10">
          <a:hlinkClick xmlns:r="http://schemas.openxmlformats.org/officeDocument/2006/relationships" r:id="rId3" tgtFrame="_blank"/>
          <a:extLst>
            <a:ext uri="{FF2B5EF4-FFF2-40B4-BE49-F238E27FC236}">
              <a16:creationId xmlns:a16="http://schemas.microsoft.com/office/drawing/2014/main" id="{CC6013F3-DFBC-4E62-905F-ADED095C9EF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8630900" y="13773150"/>
          <a:ext cx="19050" cy="190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20</xdr:col>
      <xdr:colOff>0</xdr:colOff>
      <xdr:row>55</xdr:row>
      <xdr:rowOff>0</xdr:rowOff>
    </xdr:from>
    <xdr:ext cx="304800" cy="311184"/>
    <xdr:sp macro="" textlink="">
      <xdr:nvSpPr>
        <xdr:cNvPr id="12" name=":vb">
          <a:hlinkClick xmlns:r="http://schemas.openxmlformats.org/officeDocument/2006/relationships" r:id="rId3" tgtFrame="_blank"/>
          <a:extLst>
            <a:ext uri="{FF2B5EF4-FFF2-40B4-BE49-F238E27FC236}">
              <a16:creationId xmlns:a16="http://schemas.microsoft.com/office/drawing/2014/main" id="{C1DE2A8C-E935-42BC-ABBF-C27874C2F1B9}"/>
            </a:ext>
          </a:extLst>
        </xdr:cNvPr>
        <xdr:cNvSpPr>
          <a:spLocks noChangeAspect="1" noChangeArrowheads="1"/>
        </xdr:cNvSpPr>
      </xdr:nvSpPr>
      <xdr:spPr bwMode="auto">
        <a:xfrm>
          <a:off x="18630900" y="10306050"/>
          <a:ext cx="304800" cy="31118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13</xdr:col>
      <xdr:colOff>97007</xdr:colOff>
      <xdr:row>85</xdr:row>
      <xdr:rowOff>143064</xdr:rowOff>
    </xdr:from>
    <xdr:to>
      <xdr:col>16</xdr:col>
      <xdr:colOff>415654</xdr:colOff>
      <xdr:row>98</xdr:row>
      <xdr:rowOff>180607</xdr:rowOff>
    </xdr:to>
    <xdr:graphicFrame macro="">
      <xdr:nvGraphicFramePr>
        <xdr:cNvPr id="13" name="Chart 12">
          <a:extLst>
            <a:ext uri="{FF2B5EF4-FFF2-40B4-BE49-F238E27FC236}">
              <a16:creationId xmlns:a16="http://schemas.microsoft.com/office/drawing/2014/main" id="{65A2DE15-B0CD-4011-8EBC-AD6C6B08A8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16</xdr:col>
      <xdr:colOff>175222</xdr:colOff>
      <xdr:row>85</xdr:row>
      <xdr:rowOff>144655</xdr:rowOff>
    </xdr:from>
    <xdr:to>
      <xdr:col>20</xdr:col>
      <xdr:colOff>365760</xdr:colOff>
      <xdr:row>98</xdr:row>
      <xdr:rowOff>180607</xdr:rowOff>
    </xdr:to>
    <xdr:graphicFrame macro="">
      <xdr:nvGraphicFramePr>
        <xdr:cNvPr id="14" name="Chart 13">
          <a:extLst>
            <a:ext uri="{FF2B5EF4-FFF2-40B4-BE49-F238E27FC236}">
              <a16:creationId xmlns:a16="http://schemas.microsoft.com/office/drawing/2014/main" id="{475F25AC-B09C-4EBD-AA01-ACB5E26F90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oneCellAnchor>
    <xdr:from>
      <xdr:col>20</xdr:col>
      <xdr:colOff>0</xdr:colOff>
      <xdr:row>94</xdr:row>
      <xdr:rowOff>0</xdr:rowOff>
    </xdr:from>
    <xdr:ext cx="304800" cy="325291"/>
    <xdr:sp macro="" textlink="">
      <xdr:nvSpPr>
        <xdr:cNvPr id="15" name=":vb">
          <a:hlinkClick xmlns:r="http://schemas.openxmlformats.org/officeDocument/2006/relationships" r:id="rId3" tgtFrame="_blank"/>
          <a:extLst>
            <a:ext uri="{FF2B5EF4-FFF2-40B4-BE49-F238E27FC236}">
              <a16:creationId xmlns:a16="http://schemas.microsoft.com/office/drawing/2014/main" id="{0675A48D-B50B-498F-AD3B-68D0C9799F6D}"/>
            </a:ext>
          </a:extLst>
        </xdr:cNvPr>
        <xdr:cNvSpPr>
          <a:spLocks noChangeAspect="1" noChangeArrowheads="1"/>
        </xdr:cNvSpPr>
      </xdr:nvSpPr>
      <xdr:spPr bwMode="auto">
        <a:xfrm>
          <a:off x="18630900" y="18183225"/>
          <a:ext cx="304800" cy="3252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20</xdr:col>
      <xdr:colOff>0</xdr:colOff>
      <xdr:row>95</xdr:row>
      <xdr:rowOff>0</xdr:rowOff>
    </xdr:from>
    <xdr:ext cx="19050" cy="19050"/>
    <xdr:pic>
      <xdr:nvPicPr>
        <xdr:cNvPr id="16" name="Picture 15">
          <a:hlinkClick xmlns:r="http://schemas.openxmlformats.org/officeDocument/2006/relationships" r:id="rId3" tgtFrame="_blank"/>
          <a:extLst>
            <a:ext uri="{FF2B5EF4-FFF2-40B4-BE49-F238E27FC236}">
              <a16:creationId xmlns:a16="http://schemas.microsoft.com/office/drawing/2014/main" id="{8690FD92-7884-4AD2-96B0-7E59E2BB318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8630900" y="18373725"/>
          <a:ext cx="19050" cy="190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20</xdr:col>
      <xdr:colOff>0</xdr:colOff>
      <xdr:row>78</xdr:row>
      <xdr:rowOff>0</xdr:rowOff>
    </xdr:from>
    <xdr:ext cx="304800" cy="311184"/>
    <xdr:sp macro="" textlink="">
      <xdr:nvSpPr>
        <xdr:cNvPr id="17" name=":vb">
          <a:hlinkClick xmlns:r="http://schemas.openxmlformats.org/officeDocument/2006/relationships" r:id="rId3" tgtFrame="_blank"/>
          <a:extLst>
            <a:ext uri="{FF2B5EF4-FFF2-40B4-BE49-F238E27FC236}">
              <a16:creationId xmlns:a16="http://schemas.microsoft.com/office/drawing/2014/main" id="{28387336-40C1-4D28-B660-BFE9DB9232B4}"/>
            </a:ext>
          </a:extLst>
        </xdr:cNvPr>
        <xdr:cNvSpPr>
          <a:spLocks noChangeAspect="1" noChangeArrowheads="1"/>
        </xdr:cNvSpPr>
      </xdr:nvSpPr>
      <xdr:spPr bwMode="auto">
        <a:xfrm>
          <a:off x="18630900" y="14906625"/>
          <a:ext cx="304800" cy="31118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13</xdr:col>
      <xdr:colOff>296760</xdr:colOff>
      <xdr:row>108</xdr:row>
      <xdr:rowOff>143064</xdr:rowOff>
    </xdr:from>
    <xdr:to>
      <xdr:col>16</xdr:col>
      <xdr:colOff>613502</xdr:colOff>
      <xdr:row>121</xdr:row>
      <xdr:rowOff>180607</xdr:rowOff>
    </xdr:to>
    <xdr:graphicFrame macro="">
      <xdr:nvGraphicFramePr>
        <xdr:cNvPr id="18" name="Chart 17">
          <a:extLst>
            <a:ext uri="{FF2B5EF4-FFF2-40B4-BE49-F238E27FC236}">
              <a16:creationId xmlns:a16="http://schemas.microsoft.com/office/drawing/2014/main" id="{66030AF7-D354-49A1-8386-09FEE6A00E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16</xdr:col>
      <xdr:colOff>175222</xdr:colOff>
      <xdr:row>108</xdr:row>
      <xdr:rowOff>144655</xdr:rowOff>
    </xdr:from>
    <xdr:to>
      <xdr:col>20</xdr:col>
      <xdr:colOff>365760</xdr:colOff>
      <xdr:row>121</xdr:row>
      <xdr:rowOff>180607</xdr:rowOff>
    </xdr:to>
    <xdr:graphicFrame macro="">
      <xdr:nvGraphicFramePr>
        <xdr:cNvPr id="19" name="Chart 18">
          <a:extLst>
            <a:ext uri="{FF2B5EF4-FFF2-40B4-BE49-F238E27FC236}">
              <a16:creationId xmlns:a16="http://schemas.microsoft.com/office/drawing/2014/main" id="{278C9D19-3639-4D23-924B-CB2CF99856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oneCellAnchor>
    <xdr:from>
      <xdr:col>20</xdr:col>
      <xdr:colOff>0</xdr:colOff>
      <xdr:row>117</xdr:row>
      <xdr:rowOff>0</xdr:rowOff>
    </xdr:from>
    <xdr:ext cx="304800" cy="325291"/>
    <xdr:sp macro="" textlink="">
      <xdr:nvSpPr>
        <xdr:cNvPr id="20" name=":vb">
          <a:hlinkClick xmlns:r="http://schemas.openxmlformats.org/officeDocument/2006/relationships" r:id="rId3" tgtFrame="_blank"/>
          <a:extLst>
            <a:ext uri="{FF2B5EF4-FFF2-40B4-BE49-F238E27FC236}">
              <a16:creationId xmlns:a16="http://schemas.microsoft.com/office/drawing/2014/main" id="{87DE07B8-889B-4B73-AEFA-63FCE710E7A3}"/>
            </a:ext>
          </a:extLst>
        </xdr:cNvPr>
        <xdr:cNvSpPr>
          <a:spLocks noChangeAspect="1" noChangeArrowheads="1"/>
        </xdr:cNvSpPr>
      </xdr:nvSpPr>
      <xdr:spPr bwMode="auto">
        <a:xfrm>
          <a:off x="18630900" y="22783800"/>
          <a:ext cx="304800" cy="3252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20</xdr:col>
      <xdr:colOff>0</xdr:colOff>
      <xdr:row>118</xdr:row>
      <xdr:rowOff>0</xdr:rowOff>
    </xdr:from>
    <xdr:ext cx="19050" cy="19050"/>
    <xdr:pic>
      <xdr:nvPicPr>
        <xdr:cNvPr id="21" name="Picture 20">
          <a:hlinkClick xmlns:r="http://schemas.openxmlformats.org/officeDocument/2006/relationships" r:id="rId3" tgtFrame="_blank"/>
          <a:extLst>
            <a:ext uri="{FF2B5EF4-FFF2-40B4-BE49-F238E27FC236}">
              <a16:creationId xmlns:a16="http://schemas.microsoft.com/office/drawing/2014/main" id="{A139F2DE-EAEE-438B-B283-92212625401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8630900" y="22974300"/>
          <a:ext cx="19050" cy="190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20</xdr:col>
      <xdr:colOff>0</xdr:colOff>
      <xdr:row>101</xdr:row>
      <xdr:rowOff>0</xdr:rowOff>
    </xdr:from>
    <xdr:ext cx="304800" cy="311184"/>
    <xdr:sp macro="" textlink="">
      <xdr:nvSpPr>
        <xdr:cNvPr id="22" name=":vb">
          <a:hlinkClick xmlns:r="http://schemas.openxmlformats.org/officeDocument/2006/relationships" r:id="rId3" tgtFrame="_blank"/>
          <a:extLst>
            <a:ext uri="{FF2B5EF4-FFF2-40B4-BE49-F238E27FC236}">
              <a16:creationId xmlns:a16="http://schemas.microsoft.com/office/drawing/2014/main" id="{63E33292-8348-4A73-92F3-89222CB3FE1B}"/>
            </a:ext>
          </a:extLst>
        </xdr:cNvPr>
        <xdr:cNvSpPr>
          <a:spLocks noChangeAspect="1" noChangeArrowheads="1"/>
        </xdr:cNvSpPr>
      </xdr:nvSpPr>
      <xdr:spPr bwMode="auto">
        <a:xfrm>
          <a:off x="18630900" y="19507200"/>
          <a:ext cx="304800" cy="31118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2</xdr:col>
      <xdr:colOff>11206</xdr:colOff>
      <xdr:row>4</xdr:row>
      <xdr:rowOff>37617</xdr:rowOff>
    </xdr:from>
    <xdr:to>
      <xdr:col>11</xdr:col>
      <xdr:colOff>69273</xdr:colOff>
      <xdr:row>32</xdr:row>
      <xdr:rowOff>155863</xdr:rowOff>
    </xdr:to>
    <xdr:graphicFrame macro="">
      <xdr:nvGraphicFramePr>
        <xdr:cNvPr id="23" name="Chart 22">
          <a:extLst>
            <a:ext uri="{FF2B5EF4-FFF2-40B4-BE49-F238E27FC236}">
              <a16:creationId xmlns:a16="http://schemas.microsoft.com/office/drawing/2014/main" id="{A72961D0-39C5-4154-9F0B-538165271B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32</xdr:col>
      <xdr:colOff>249514</xdr:colOff>
      <xdr:row>4</xdr:row>
      <xdr:rowOff>122584</xdr:rowOff>
    </xdr:from>
    <xdr:to>
      <xdr:col>36</xdr:col>
      <xdr:colOff>421000</xdr:colOff>
      <xdr:row>23</xdr:row>
      <xdr:rowOff>163286</xdr:rowOff>
    </xdr:to>
    <xdr:sp macro="" textlink="">
      <xdr:nvSpPr>
        <xdr:cNvPr id="24" name="TextBox 23">
          <a:extLst>
            <a:ext uri="{FF2B5EF4-FFF2-40B4-BE49-F238E27FC236}">
              <a16:creationId xmlns:a16="http://schemas.microsoft.com/office/drawing/2014/main" id="{3F922D3D-AC75-4842-9BB1-506D6D6F0667}"/>
            </a:ext>
          </a:extLst>
        </xdr:cNvPr>
        <xdr:cNvSpPr txBox="1"/>
      </xdr:nvSpPr>
      <xdr:spPr>
        <a:xfrm>
          <a:off x="28900714" y="960784"/>
          <a:ext cx="2533686" cy="3298252"/>
        </a:xfrm>
        <a:custGeom>
          <a:avLst/>
          <a:gdLst>
            <a:gd name="connsiteX0" fmla="*/ 0 w 2533686"/>
            <a:gd name="connsiteY0" fmla="*/ 0 h 3298252"/>
            <a:gd name="connsiteX1" fmla="*/ 2533686 w 2533686"/>
            <a:gd name="connsiteY1" fmla="*/ 0 h 3298252"/>
            <a:gd name="connsiteX2" fmla="*/ 2533686 w 2533686"/>
            <a:gd name="connsiteY2" fmla="*/ 3298252 h 3298252"/>
            <a:gd name="connsiteX3" fmla="*/ 0 w 2533686"/>
            <a:gd name="connsiteY3" fmla="*/ 3298252 h 3298252"/>
            <a:gd name="connsiteX4" fmla="*/ 0 w 2533686"/>
            <a:gd name="connsiteY4" fmla="*/ 0 h 329825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533686" h="3298252" fill="none" extrusionOk="0">
              <a:moveTo>
                <a:pt x="0" y="0"/>
              </a:moveTo>
              <a:cubicBezTo>
                <a:pt x="1245666" y="-49533"/>
                <a:pt x="2096275" y="-14809"/>
                <a:pt x="2533686" y="0"/>
              </a:cubicBezTo>
              <a:cubicBezTo>
                <a:pt x="2621325" y="740189"/>
                <a:pt x="2461007" y="2481031"/>
                <a:pt x="2533686" y="3298252"/>
              </a:cubicBezTo>
              <a:cubicBezTo>
                <a:pt x="1581967" y="3250021"/>
                <a:pt x="270322" y="3382707"/>
                <a:pt x="0" y="3298252"/>
              </a:cubicBezTo>
              <a:cubicBezTo>
                <a:pt x="-38581" y="2894537"/>
                <a:pt x="63341" y="334944"/>
                <a:pt x="0" y="0"/>
              </a:cubicBezTo>
              <a:close/>
            </a:path>
            <a:path w="2533686" h="3298252" stroke="0" extrusionOk="0">
              <a:moveTo>
                <a:pt x="0" y="0"/>
              </a:moveTo>
              <a:cubicBezTo>
                <a:pt x="711017" y="118645"/>
                <a:pt x="1475421" y="116012"/>
                <a:pt x="2533686" y="0"/>
              </a:cubicBezTo>
              <a:cubicBezTo>
                <a:pt x="2400804" y="894394"/>
                <a:pt x="2618637" y="1886502"/>
                <a:pt x="2533686" y="3298252"/>
              </a:cubicBezTo>
              <a:cubicBezTo>
                <a:pt x="1784204" y="3432852"/>
                <a:pt x="435537" y="3141056"/>
                <a:pt x="0" y="3298252"/>
              </a:cubicBezTo>
              <a:cubicBezTo>
                <a:pt x="-20187" y="2685784"/>
                <a:pt x="-152480" y="438566"/>
                <a:pt x="0" y="0"/>
              </a:cubicBezTo>
              <a:close/>
            </a:path>
          </a:pathLst>
        </a:custGeom>
        <a:solidFill>
          <a:srgbClr val="FEB2B8"/>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100">
            <a:latin typeface="+mn-lt"/>
          </a:endParaRPr>
        </a:p>
        <a:p>
          <a:endParaRPr lang="en-US" sz="1100">
            <a:latin typeface="+mn-lt"/>
          </a:endParaRPr>
        </a:p>
        <a:p>
          <a:r>
            <a:rPr lang="en-US" sz="1100">
              <a:latin typeface="+mn-lt"/>
            </a:rPr>
            <a:t>Här kan du fylla i och se utfallet på dina placeringar i framtiden, beroende på din spartid och den förväntade årliga avkastningen (%).</a:t>
          </a:r>
        </a:p>
        <a:p>
          <a:br>
            <a:rPr lang="en-US" sz="1100">
              <a:latin typeface="+mn-lt"/>
            </a:rPr>
          </a:br>
          <a:endParaRPr lang="en-US" sz="1100">
            <a:latin typeface="+mn-lt"/>
          </a:endParaRPr>
        </a:p>
        <a:p>
          <a:r>
            <a:rPr lang="en-US" sz="1100">
              <a:latin typeface="+mn-lt"/>
            </a:rPr>
            <a:t>Sparräknaren är hypotetisk, men kan ge en inblick i hur mycket du måste spara för att komma upp till dina målsättningar.</a:t>
          </a:r>
          <a:br>
            <a:rPr lang="en-US" sz="1100">
              <a:latin typeface="+mn-lt"/>
            </a:rPr>
          </a:br>
          <a:endParaRPr lang="en-US" sz="1100">
            <a:latin typeface="+mn-lt"/>
          </a:endParaRPr>
        </a:p>
        <a:p>
          <a:endParaRPr lang="en-US" sz="1100">
            <a:latin typeface="+mn-lt"/>
          </a:endParaRPr>
        </a:p>
        <a:p>
          <a:r>
            <a:rPr lang="en-US" sz="1100">
              <a:latin typeface="+mn-lt"/>
            </a:rPr>
            <a:t>Kom ihåg att ingen kan förutse framtiden och att denna räknare inte visar det verkliga utfallet, men vi kan ändå planera framåt och ställa upp målsättningar. </a:t>
          </a:r>
        </a:p>
        <a:p>
          <a:br>
            <a:rPr lang="en-US" sz="1100">
              <a:latin typeface="+mn-lt"/>
            </a:rPr>
          </a:br>
          <a:endParaRPr lang="en-US" sz="1100">
            <a:latin typeface="+mn-lt"/>
          </a:endParaRPr>
        </a:p>
      </xdr:txBody>
    </xdr:sp>
    <xdr:clientData/>
  </xdr:twoCellAnchor>
  <xdr:twoCellAnchor>
    <xdr:from>
      <xdr:col>11</xdr:col>
      <xdr:colOff>236284</xdr:colOff>
      <xdr:row>4</xdr:row>
      <xdr:rowOff>87581</xdr:rowOff>
    </xdr:from>
    <xdr:to>
      <xdr:col>13</xdr:col>
      <xdr:colOff>519070</xdr:colOff>
      <xdr:row>21</xdr:row>
      <xdr:rowOff>3000</xdr:rowOff>
    </xdr:to>
    <xdr:sp macro="" textlink="">
      <xdr:nvSpPr>
        <xdr:cNvPr id="25" name="TextBox 24">
          <a:extLst>
            <a:ext uri="{FF2B5EF4-FFF2-40B4-BE49-F238E27FC236}">
              <a16:creationId xmlns:a16="http://schemas.microsoft.com/office/drawing/2014/main" id="{EDD731F6-8ABE-41E7-AA86-4E399AAA76EA}"/>
            </a:ext>
          </a:extLst>
        </xdr:cNvPr>
        <xdr:cNvSpPr txBox="1"/>
      </xdr:nvSpPr>
      <xdr:spPr>
        <a:xfrm>
          <a:off x="11151934" y="925781"/>
          <a:ext cx="2930736" cy="2830069"/>
        </a:xfrm>
        <a:custGeom>
          <a:avLst/>
          <a:gdLst>
            <a:gd name="connsiteX0" fmla="*/ 0 w 2930736"/>
            <a:gd name="connsiteY0" fmla="*/ 0 h 2830069"/>
            <a:gd name="connsiteX1" fmla="*/ 2930736 w 2930736"/>
            <a:gd name="connsiteY1" fmla="*/ 0 h 2830069"/>
            <a:gd name="connsiteX2" fmla="*/ 2930736 w 2930736"/>
            <a:gd name="connsiteY2" fmla="*/ 2830069 h 2830069"/>
            <a:gd name="connsiteX3" fmla="*/ 0 w 2930736"/>
            <a:gd name="connsiteY3" fmla="*/ 2830069 h 2830069"/>
            <a:gd name="connsiteX4" fmla="*/ 0 w 2930736"/>
            <a:gd name="connsiteY4" fmla="*/ 0 h 283006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930736" h="2830069" fill="none" extrusionOk="0">
              <a:moveTo>
                <a:pt x="0" y="0"/>
              </a:moveTo>
              <a:cubicBezTo>
                <a:pt x="1122463" y="-49533"/>
                <a:pt x="1743246" y="-14809"/>
                <a:pt x="2930736" y="0"/>
              </a:cubicBezTo>
              <a:cubicBezTo>
                <a:pt x="3018375" y="963187"/>
                <a:pt x="2858057" y="2307831"/>
                <a:pt x="2930736" y="2830069"/>
              </a:cubicBezTo>
              <a:cubicBezTo>
                <a:pt x="1700075" y="2781838"/>
                <a:pt x="552508" y="2914524"/>
                <a:pt x="0" y="2830069"/>
              </a:cubicBezTo>
              <a:cubicBezTo>
                <a:pt x="-38581" y="2213641"/>
                <a:pt x="63341" y="1058055"/>
                <a:pt x="0" y="0"/>
              </a:cubicBezTo>
              <a:close/>
            </a:path>
            <a:path w="2930736" h="2830069" stroke="0" extrusionOk="0">
              <a:moveTo>
                <a:pt x="0" y="0"/>
              </a:moveTo>
              <a:cubicBezTo>
                <a:pt x="496948" y="118645"/>
                <a:pt x="2070056" y="116012"/>
                <a:pt x="2930736" y="0"/>
              </a:cubicBezTo>
              <a:cubicBezTo>
                <a:pt x="2797854" y="1229161"/>
                <a:pt x="3015687" y="2033725"/>
                <a:pt x="2930736" y="2830069"/>
              </a:cubicBezTo>
              <a:cubicBezTo>
                <a:pt x="1998110" y="2964669"/>
                <a:pt x="300130" y="2672873"/>
                <a:pt x="0" y="2830069"/>
              </a:cubicBezTo>
              <a:cubicBezTo>
                <a:pt x="-20187" y="2276326"/>
                <a:pt x="-152480" y="554934"/>
                <a:pt x="0" y="0"/>
              </a:cubicBezTo>
              <a:close/>
            </a:path>
          </a:pathLst>
        </a:custGeom>
        <a:solidFill>
          <a:srgbClr val="F0E1DA"/>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400">
            <a:latin typeface="+mn-lt"/>
          </a:endParaRPr>
        </a:p>
        <a:p>
          <a:endParaRPr lang="en-US" sz="1400">
            <a:latin typeface="+mn-lt"/>
          </a:endParaRPr>
        </a:p>
        <a:p>
          <a:pPr algn="l"/>
          <a:r>
            <a:rPr lang="en-US" sz="1200">
              <a:solidFill>
                <a:srgbClr val="0E274D"/>
              </a:solidFill>
              <a:latin typeface="+mn-lt"/>
            </a:rPr>
            <a:t>Det är viktigt att spara pengar för framtiden. Försök att göra sparandet till en vana och kom ihåg att varje euro är hemåt. </a:t>
          </a:r>
          <a:r>
            <a:rPr lang="en-US" sz="1200" b="1">
              <a:solidFill>
                <a:srgbClr val="0E274D"/>
              </a:solidFill>
              <a:latin typeface="+mn-lt"/>
            </a:rPr>
            <a:t>Spara hellre lite än ingenting alls</a:t>
          </a:r>
          <a:r>
            <a:rPr lang="en-US" sz="1200">
              <a:solidFill>
                <a:srgbClr val="0E274D"/>
              </a:solidFill>
              <a:latin typeface="+mn-lt"/>
            </a:rPr>
            <a:t>. Vi kan också bli bättre på att spara pengar, utmana dig själv med att höja på sparsumman när det känns möjligt. </a:t>
          </a:r>
        </a:p>
        <a:p>
          <a:pPr algn="l"/>
          <a:endParaRPr lang="en-US" sz="1200">
            <a:solidFill>
              <a:srgbClr val="0E274D"/>
            </a:solidFill>
            <a:latin typeface="+mn-lt"/>
          </a:endParaRPr>
        </a:p>
        <a:p>
          <a:pPr algn="l"/>
          <a:r>
            <a:rPr lang="en-US" sz="1200">
              <a:solidFill>
                <a:srgbClr val="0E274D"/>
              </a:solidFill>
              <a:latin typeface="+mn-lt"/>
            </a:rPr>
            <a:t>Tänk på att dra nytta av ränta på ränta-effekten, den hjälper ditt sparkapital att växa</a:t>
          </a:r>
          <a:r>
            <a:rPr lang="en-US" sz="1200" baseline="0">
              <a:solidFill>
                <a:srgbClr val="0E274D"/>
              </a:solidFill>
              <a:latin typeface="+mn-lt"/>
            </a:rPr>
            <a:t> </a:t>
          </a:r>
          <a:r>
            <a:rPr lang="en-US" sz="1200">
              <a:solidFill>
                <a:srgbClr val="0E274D"/>
              </a:solidFill>
              <a:latin typeface="+mn-lt"/>
            </a:rPr>
            <a:t>snabbare. </a:t>
          </a:r>
        </a:p>
      </xdr:txBody>
    </xdr:sp>
    <xdr:clientData/>
  </xdr:twoCellAnchor>
  <xdr:twoCellAnchor>
    <xdr:from>
      <xdr:col>0</xdr:col>
      <xdr:colOff>143224</xdr:colOff>
      <xdr:row>58</xdr:row>
      <xdr:rowOff>85144</xdr:rowOff>
    </xdr:from>
    <xdr:to>
      <xdr:col>2</xdr:col>
      <xdr:colOff>231912</xdr:colOff>
      <xdr:row>65</xdr:row>
      <xdr:rowOff>173934</xdr:rowOff>
    </xdr:to>
    <xdr:sp macro="" textlink="">
      <xdr:nvSpPr>
        <xdr:cNvPr id="26" name="TextBox 25">
          <a:extLst>
            <a:ext uri="{FF2B5EF4-FFF2-40B4-BE49-F238E27FC236}">
              <a16:creationId xmlns:a16="http://schemas.microsoft.com/office/drawing/2014/main" id="{510D8C7F-5389-4DC0-9EEE-B80C460D8484}"/>
            </a:ext>
          </a:extLst>
        </xdr:cNvPr>
        <xdr:cNvSpPr txBox="1"/>
      </xdr:nvSpPr>
      <xdr:spPr>
        <a:xfrm>
          <a:off x="143224" y="11029369"/>
          <a:ext cx="1260263" cy="1584215"/>
        </a:xfrm>
        <a:custGeom>
          <a:avLst/>
          <a:gdLst>
            <a:gd name="connsiteX0" fmla="*/ 0 w 1260263"/>
            <a:gd name="connsiteY0" fmla="*/ 0 h 1584215"/>
            <a:gd name="connsiteX1" fmla="*/ 1260263 w 1260263"/>
            <a:gd name="connsiteY1" fmla="*/ 0 h 1584215"/>
            <a:gd name="connsiteX2" fmla="*/ 1260263 w 1260263"/>
            <a:gd name="connsiteY2" fmla="*/ 1584215 h 1584215"/>
            <a:gd name="connsiteX3" fmla="*/ 0 w 1260263"/>
            <a:gd name="connsiteY3" fmla="*/ 1584215 h 1584215"/>
            <a:gd name="connsiteX4" fmla="*/ 0 w 1260263"/>
            <a:gd name="connsiteY4" fmla="*/ 0 h 158421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260263" h="1584215" fill="none" extrusionOk="0">
              <a:moveTo>
                <a:pt x="0" y="0"/>
              </a:moveTo>
              <a:cubicBezTo>
                <a:pt x="256726" y="-72998"/>
                <a:pt x="1004804" y="-23155"/>
                <a:pt x="1260263" y="0"/>
              </a:cubicBezTo>
              <a:cubicBezTo>
                <a:pt x="1349916" y="635234"/>
                <a:pt x="1253978" y="884436"/>
                <a:pt x="1260263" y="1584215"/>
              </a:cubicBezTo>
              <a:cubicBezTo>
                <a:pt x="843724" y="1622371"/>
                <a:pt x="435674" y="1639818"/>
                <a:pt x="0" y="1584215"/>
              </a:cubicBezTo>
              <a:cubicBezTo>
                <a:pt x="21103" y="1266994"/>
                <a:pt x="962" y="355893"/>
                <a:pt x="0" y="0"/>
              </a:cubicBezTo>
              <a:close/>
            </a:path>
            <a:path w="1260263" h="1584215" stroke="0" extrusionOk="0">
              <a:moveTo>
                <a:pt x="0" y="0"/>
              </a:moveTo>
              <a:cubicBezTo>
                <a:pt x="557806" y="-25149"/>
                <a:pt x="955834" y="-96335"/>
                <a:pt x="1260263" y="0"/>
              </a:cubicBezTo>
              <a:cubicBezTo>
                <a:pt x="1251989" y="477033"/>
                <a:pt x="1390105" y="902614"/>
                <a:pt x="1260263" y="1584215"/>
              </a:cubicBezTo>
              <a:cubicBezTo>
                <a:pt x="739315" y="1521242"/>
                <a:pt x="320861" y="1479624"/>
                <a:pt x="0" y="1584215"/>
              </a:cubicBezTo>
              <a:cubicBezTo>
                <a:pt x="-3638" y="1043848"/>
                <a:pt x="81636" y="777439"/>
                <a:pt x="0" y="0"/>
              </a:cubicBezTo>
              <a:close/>
            </a:path>
          </a:pathLst>
        </a:custGeom>
        <a:solidFill>
          <a:srgbClr val="F0E1DA"/>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200">
            <a:solidFill>
              <a:srgbClr val="0E274D"/>
            </a:solidFill>
            <a:latin typeface="+mn-lt"/>
            <a:ea typeface="+mn-ea"/>
            <a:cs typeface="+mn-cs"/>
          </a:endParaRPr>
        </a:p>
        <a:p>
          <a:r>
            <a:rPr lang="en-US" sz="1200">
              <a:solidFill>
                <a:srgbClr val="0E274D"/>
              </a:solidFill>
              <a:latin typeface="+mn-lt"/>
              <a:ea typeface="+mn-ea"/>
              <a:cs typeface="+mn-cs"/>
            </a:rPr>
            <a:t>När du har sparat på lång sikt, kan du med fördel uppdatera ditt startbelopp en gång per år. </a:t>
          </a:r>
        </a:p>
      </xdr:txBody>
    </xdr:sp>
    <xdr:clientData/>
  </xdr:twoCellAnchor>
  <xdr:twoCellAnchor>
    <xdr:from>
      <xdr:col>9</xdr:col>
      <xdr:colOff>0</xdr:colOff>
      <xdr:row>97</xdr:row>
      <xdr:rowOff>0</xdr:rowOff>
    </xdr:from>
    <xdr:to>
      <xdr:col>12</xdr:col>
      <xdr:colOff>940335</xdr:colOff>
      <xdr:row>101</xdr:row>
      <xdr:rowOff>24478</xdr:rowOff>
    </xdr:to>
    <xdr:sp macro="" textlink="">
      <xdr:nvSpPr>
        <xdr:cNvPr id="27" name="TextBox 26">
          <a:extLst>
            <a:ext uri="{FF2B5EF4-FFF2-40B4-BE49-F238E27FC236}">
              <a16:creationId xmlns:a16="http://schemas.microsoft.com/office/drawing/2014/main" id="{A7248609-D34C-45C0-9118-08C026757916}"/>
            </a:ext>
          </a:extLst>
        </xdr:cNvPr>
        <xdr:cNvSpPr txBox="1"/>
      </xdr:nvSpPr>
      <xdr:spPr>
        <a:xfrm>
          <a:off x="8191500" y="18754725"/>
          <a:ext cx="5188485" cy="776953"/>
        </a:xfrm>
        <a:custGeom>
          <a:avLst/>
          <a:gdLst>
            <a:gd name="connsiteX0" fmla="*/ 0 w 5188485"/>
            <a:gd name="connsiteY0" fmla="*/ 0 h 776953"/>
            <a:gd name="connsiteX1" fmla="*/ 5188485 w 5188485"/>
            <a:gd name="connsiteY1" fmla="*/ 0 h 776953"/>
            <a:gd name="connsiteX2" fmla="*/ 5188485 w 5188485"/>
            <a:gd name="connsiteY2" fmla="*/ 776953 h 776953"/>
            <a:gd name="connsiteX3" fmla="*/ 0 w 5188485"/>
            <a:gd name="connsiteY3" fmla="*/ 776953 h 776953"/>
            <a:gd name="connsiteX4" fmla="*/ 0 w 5188485"/>
            <a:gd name="connsiteY4" fmla="*/ 0 h 77695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88485" h="776953" fill="none" extrusionOk="0">
              <a:moveTo>
                <a:pt x="0" y="0"/>
              </a:moveTo>
              <a:cubicBezTo>
                <a:pt x="2531822" y="-49533"/>
                <a:pt x="3179306" y="-14809"/>
                <a:pt x="5188485" y="0"/>
              </a:cubicBezTo>
              <a:cubicBezTo>
                <a:pt x="5149099" y="136375"/>
                <a:pt x="5240108" y="547824"/>
                <a:pt x="5188485" y="776953"/>
              </a:cubicBezTo>
              <a:cubicBezTo>
                <a:pt x="3208243" y="728722"/>
                <a:pt x="1880113" y="861408"/>
                <a:pt x="0" y="776953"/>
              </a:cubicBezTo>
              <a:cubicBezTo>
                <a:pt x="28473" y="643093"/>
                <a:pt x="8172" y="178620"/>
                <a:pt x="0" y="0"/>
              </a:cubicBezTo>
              <a:close/>
            </a:path>
            <a:path w="5188485" h="776953" stroke="0" extrusionOk="0">
              <a:moveTo>
                <a:pt x="0" y="0"/>
              </a:moveTo>
              <a:cubicBezTo>
                <a:pt x="1947592" y="118645"/>
                <a:pt x="3782190" y="116012"/>
                <a:pt x="5188485" y="0"/>
              </a:cubicBezTo>
              <a:cubicBezTo>
                <a:pt x="5214363" y="129144"/>
                <a:pt x="5168511" y="506142"/>
                <a:pt x="5188485" y="776953"/>
              </a:cubicBezTo>
              <a:cubicBezTo>
                <a:pt x="2864393" y="911553"/>
                <a:pt x="904647" y="619757"/>
                <a:pt x="0" y="776953"/>
              </a:cubicBezTo>
              <a:cubicBezTo>
                <a:pt x="-8830" y="519239"/>
                <a:pt x="-28202" y="370868"/>
                <a:pt x="0" y="0"/>
              </a:cubicBezTo>
              <a:close/>
            </a:path>
          </a:pathLst>
        </a:custGeom>
        <a:solidFill>
          <a:srgbClr val="F0E1DA"/>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200">
            <a:solidFill>
              <a:srgbClr val="0E274D"/>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a:solidFill>
                <a:srgbClr val="0E274D"/>
              </a:solidFill>
              <a:latin typeface="+mn-lt"/>
              <a:ea typeface="+mn-ea"/>
              <a:cs typeface="+mn-cs"/>
            </a:rPr>
            <a:t>Vid slutet av varje år kan du uppdatera ovanstående tabell med hur mycket du sparat på hela året för att få en årlig</a:t>
          </a:r>
          <a:r>
            <a:rPr lang="en-US" sz="1200" baseline="0">
              <a:solidFill>
                <a:srgbClr val="0E274D"/>
              </a:solidFill>
              <a:latin typeface="+mn-lt"/>
              <a:ea typeface="+mn-ea"/>
              <a:cs typeface="+mn-cs"/>
            </a:rPr>
            <a:t> översikt</a:t>
          </a:r>
          <a:r>
            <a:rPr lang="en-US" sz="1200">
              <a:solidFill>
                <a:srgbClr val="0E274D"/>
              </a:solidFill>
              <a:latin typeface="+mn-lt"/>
              <a:ea typeface="+mn-ea"/>
              <a:cs typeface="+mn-cs"/>
            </a:rPr>
            <a:t>. </a:t>
          </a:r>
        </a:p>
        <a:p>
          <a:endParaRPr lang="en-US" sz="1200">
            <a:solidFill>
              <a:srgbClr val="0E274D"/>
            </a:solidFill>
            <a:latin typeface="+mn-lt"/>
            <a:ea typeface="+mn-ea"/>
            <a:cs typeface="+mn-cs"/>
          </a:endParaRPr>
        </a:p>
      </xdr:txBody>
    </xdr:sp>
    <xdr:clientData/>
  </xdr:twoCellAnchor>
  <xdr:twoCellAnchor>
    <xdr:from>
      <xdr:col>9</xdr:col>
      <xdr:colOff>0</xdr:colOff>
      <xdr:row>122</xdr:row>
      <xdr:rowOff>0</xdr:rowOff>
    </xdr:from>
    <xdr:to>
      <xdr:col>12</xdr:col>
      <xdr:colOff>940335</xdr:colOff>
      <xdr:row>126</xdr:row>
      <xdr:rowOff>13272</xdr:rowOff>
    </xdr:to>
    <xdr:sp macro="" textlink="">
      <xdr:nvSpPr>
        <xdr:cNvPr id="28" name="TextBox 27">
          <a:extLst>
            <a:ext uri="{FF2B5EF4-FFF2-40B4-BE49-F238E27FC236}">
              <a16:creationId xmlns:a16="http://schemas.microsoft.com/office/drawing/2014/main" id="{1F280630-6481-4D25-9DD5-A31932EC883D}"/>
            </a:ext>
          </a:extLst>
        </xdr:cNvPr>
        <xdr:cNvSpPr txBox="1"/>
      </xdr:nvSpPr>
      <xdr:spPr>
        <a:xfrm>
          <a:off x="8191500" y="23726775"/>
          <a:ext cx="5188485" cy="775272"/>
        </a:xfrm>
        <a:custGeom>
          <a:avLst/>
          <a:gdLst>
            <a:gd name="connsiteX0" fmla="*/ 0 w 5188485"/>
            <a:gd name="connsiteY0" fmla="*/ 0 h 775272"/>
            <a:gd name="connsiteX1" fmla="*/ 5188485 w 5188485"/>
            <a:gd name="connsiteY1" fmla="*/ 0 h 775272"/>
            <a:gd name="connsiteX2" fmla="*/ 5188485 w 5188485"/>
            <a:gd name="connsiteY2" fmla="*/ 775272 h 775272"/>
            <a:gd name="connsiteX3" fmla="*/ 0 w 5188485"/>
            <a:gd name="connsiteY3" fmla="*/ 775272 h 775272"/>
            <a:gd name="connsiteX4" fmla="*/ 0 w 5188485"/>
            <a:gd name="connsiteY4" fmla="*/ 0 h 77527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88485" h="775272" fill="none" extrusionOk="0">
              <a:moveTo>
                <a:pt x="0" y="0"/>
              </a:moveTo>
              <a:cubicBezTo>
                <a:pt x="2531822" y="-49533"/>
                <a:pt x="3179306" y="-14809"/>
                <a:pt x="5188485" y="0"/>
              </a:cubicBezTo>
              <a:cubicBezTo>
                <a:pt x="5199455" y="166753"/>
                <a:pt x="5128868" y="639380"/>
                <a:pt x="5188485" y="775272"/>
              </a:cubicBezTo>
              <a:cubicBezTo>
                <a:pt x="3208243" y="727041"/>
                <a:pt x="1880113" y="859727"/>
                <a:pt x="0" y="775272"/>
              </a:cubicBezTo>
              <a:cubicBezTo>
                <a:pt x="-23282" y="410941"/>
                <a:pt x="-40826" y="336849"/>
                <a:pt x="0" y="0"/>
              </a:cubicBezTo>
              <a:close/>
            </a:path>
            <a:path w="5188485" h="775272" stroke="0" extrusionOk="0">
              <a:moveTo>
                <a:pt x="0" y="0"/>
              </a:moveTo>
              <a:cubicBezTo>
                <a:pt x="1947592" y="118645"/>
                <a:pt x="3782190" y="116012"/>
                <a:pt x="5188485" y="0"/>
              </a:cubicBezTo>
              <a:cubicBezTo>
                <a:pt x="5209333" y="316864"/>
                <a:pt x="5160754" y="607933"/>
                <a:pt x="5188485" y="775272"/>
              </a:cubicBezTo>
              <a:cubicBezTo>
                <a:pt x="2864393" y="909872"/>
                <a:pt x="904647" y="618076"/>
                <a:pt x="0" y="775272"/>
              </a:cubicBezTo>
              <a:cubicBezTo>
                <a:pt x="14318" y="513008"/>
                <a:pt x="-51093" y="141934"/>
                <a:pt x="0" y="0"/>
              </a:cubicBezTo>
              <a:close/>
            </a:path>
          </a:pathLst>
        </a:custGeom>
        <a:solidFill>
          <a:srgbClr val="F0E1DA"/>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200">
            <a:solidFill>
              <a:srgbClr val="0E274D"/>
            </a:solidFill>
            <a:latin typeface="+mn-lt"/>
            <a:ea typeface="+mn-ea"/>
            <a:cs typeface="+mn-cs"/>
          </a:endParaRPr>
        </a:p>
        <a:p>
          <a:r>
            <a:rPr lang="en-US" sz="1200">
              <a:solidFill>
                <a:srgbClr val="0E274D"/>
              </a:solidFill>
              <a:latin typeface="+mn-lt"/>
              <a:ea typeface="+mn-ea"/>
              <a:cs typeface="+mn-cs"/>
            </a:rPr>
            <a:t>Vid slutet av var</a:t>
          </a:r>
          <a:r>
            <a:rPr lang="en-US" sz="1200" baseline="0">
              <a:solidFill>
                <a:srgbClr val="0E274D"/>
              </a:solidFill>
              <a:latin typeface="+mn-lt"/>
              <a:ea typeface="+mn-ea"/>
              <a:cs typeface="+mn-cs"/>
            </a:rPr>
            <a:t> femte</a:t>
          </a:r>
          <a:r>
            <a:rPr lang="en-US" sz="1200">
              <a:solidFill>
                <a:srgbClr val="0E274D"/>
              </a:solidFill>
              <a:latin typeface="+mn-lt"/>
              <a:ea typeface="+mn-ea"/>
              <a:cs typeface="+mn-cs"/>
            </a:rPr>
            <a:t> år kan du uppdatera ovanstående tabell med hur mycket du sparat på den tiden för att få en årlig översikt. </a:t>
          </a:r>
        </a:p>
      </xdr:txBody>
    </xdr:sp>
    <xdr:clientData/>
  </xdr:twoCellAnchor>
  <xdr:twoCellAnchor>
    <xdr:from>
      <xdr:col>0</xdr:col>
      <xdr:colOff>91108</xdr:colOff>
      <xdr:row>81</xdr:row>
      <xdr:rowOff>124240</xdr:rowOff>
    </xdr:from>
    <xdr:to>
      <xdr:col>2</xdr:col>
      <xdr:colOff>179796</xdr:colOff>
      <xdr:row>89</xdr:row>
      <xdr:rowOff>22530</xdr:rowOff>
    </xdr:to>
    <xdr:sp macro="" textlink="">
      <xdr:nvSpPr>
        <xdr:cNvPr id="29" name="TextBox 28">
          <a:extLst>
            <a:ext uri="{FF2B5EF4-FFF2-40B4-BE49-F238E27FC236}">
              <a16:creationId xmlns:a16="http://schemas.microsoft.com/office/drawing/2014/main" id="{1B1B0B20-CDC8-47DC-8F87-177F5ACCBB0B}"/>
            </a:ext>
          </a:extLst>
        </xdr:cNvPr>
        <xdr:cNvSpPr txBox="1"/>
      </xdr:nvSpPr>
      <xdr:spPr>
        <a:xfrm>
          <a:off x="91108" y="15669040"/>
          <a:ext cx="1260263" cy="1584215"/>
        </a:xfrm>
        <a:custGeom>
          <a:avLst/>
          <a:gdLst>
            <a:gd name="connsiteX0" fmla="*/ 0 w 1260263"/>
            <a:gd name="connsiteY0" fmla="*/ 0 h 1584215"/>
            <a:gd name="connsiteX1" fmla="*/ 1260263 w 1260263"/>
            <a:gd name="connsiteY1" fmla="*/ 0 h 1584215"/>
            <a:gd name="connsiteX2" fmla="*/ 1260263 w 1260263"/>
            <a:gd name="connsiteY2" fmla="*/ 1584215 h 1584215"/>
            <a:gd name="connsiteX3" fmla="*/ 0 w 1260263"/>
            <a:gd name="connsiteY3" fmla="*/ 1584215 h 1584215"/>
            <a:gd name="connsiteX4" fmla="*/ 0 w 1260263"/>
            <a:gd name="connsiteY4" fmla="*/ 0 h 158421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260263" h="1584215" fill="none" extrusionOk="0">
              <a:moveTo>
                <a:pt x="0" y="0"/>
              </a:moveTo>
              <a:cubicBezTo>
                <a:pt x="256726" y="-72998"/>
                <a:pt x="1004804" y="-23155"/>
                <a:pt x="1260263" y="0"/>
              </a:cubicBezTo>
              <a:cubicBezTo>
                <a:pt x="1349916" y="635234"/>
                <a:pt x="1253978" y="884436"/>
                <a:pt x="1260263" y="1584215"/>
              </a:cubicBezTo>
              <a:cubicBezTo>
                <a:pt x="843724" y="1622371"/>
                <a:pt x="435674" y="1639818"/>
                <a:pt x="0" y="1584215"/>
              </a:cubicBezTo>
              <a:cubicBezTo>
                <a:pt x="21103" y="1266994"/>
                <a:pt x="962" y="355893"/>
                <a:pt x="0" y="0"/>
              </a:cubicBezTo>
              <a:close/>
            </a:path>
            <a:path w="1260263" h="1584215" stroke="0" extrusionOk="0">
              <a:moveTo>
                <a:pt x="0" y="0"/>
              </a:moveTo>
              <a:cubicBezTo>
                <a:pt x="557806" y="-25149"/>
                <a:pt x="955834" y="-96335"/>
                <a:pt x="1260263" y="0"/>
              </a:cubicBezTo>
              <a:cubicBezTo>
                <a:pt x="1251989" y="477033"/>
                <a:pt x="1390105" y="902614"/>
                <a:pt x="1260263" y="1584215"/>
              </a:cubicBezTo>
              <a:cubicBezTo>
                <a:pt x="739315" y="1521242"/>
                <a:pt x="320861" y="1479624"/>
                <a:pt x="0" y="1584215"/>
              </a:cubicBezTo>
              <a:cubicBezTo>
                <a:pt x="-3638" y="1043848"/>
                <a:pt x="81636" y="777439"/>
                <a:pt x="0" y="0"/>
              </a:cubicBezTo>
              <a:close/>
            </a:path>
          </a:pathLst>
        </a:custGeom>
        <a:solidFill>
          <a:srgbClr val="F0E1DA"/>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200">
            <a:solidFill>
              <a:srgbClr val="0E274D"/>
            </a:solidFill>
            <a:latin typeface="+mn-lt"/>
            <a:ea typeface="+mn-ea"/>
            <a:cs typeface="+mn-cs"/>
          </a:endParaRPr>
        </a:p>
        <a:p>
          <a:r>
            <a:rPr lang="en-US" sz="1200">
              <a:solidFill>
                <a:srgbClr val="0E274D"/>
              </a:solidFill>
              <a:latin typeface="+mn-lt"/>
              <a:ea typeface="+mn-ea"/>
              <a:cs typeface="+mn-cs"/>
            </a:rPr>
            <a:t>När du har sparat på lång sikt, kan du med fördel uppdatera ditt startbelopp en gång per år. </a:t>
          </a:r>
        </a:p>
      </xdr:txBody>
    </xdr:sp>
    <xdr:clientData/>
  </xdr:twoCellAnchor>
  <xdr:twoCellAnchor>
    <xdr:from>
      <xdr:col>0</xdr:col>
      <xdr:colOff>107674</xdr:colOff>
      <xdr:row>104</xdr:row>
      <xdr:rowOff>57978</xdr:rowOff>
    </xdr:from>
    <xdr:to>
      <xdr:col>2</xdr:col>
      <xdr:colOff>196362</xdr:colOff>
      <xdr:row>111</xdr:row>
      <xdr:rowOff>146768</xdr:rowOff>
    </xdr:to>
    <xdr:sp macro="" textlink="">
      <xdr:nvSpPr>
        <xdr:cNvPr id="30" name="TextBox 29">
          <a:extLst>
            <a:ext uri="{FF2B5EF4-FFF2-40B4-BE49-F238E27FC236}">
              <a16:creationId xmlns:a16="http://schemas.microsoft.com/office/drawing/2014/main" id="{93F62672-364A-4DBF-9740-01BACEF48E11}"/>
            </a:ext>
          </a:extLst>
        </xdr:cNvPr>
        <xdr:cNvSpPr txBox="1"/>
      </xdr:nvSpPr>
      <xdr:spPr>
        <a:xfrm>
          <a:off x="107674" y="20203353"/>
          <a:ext cx="1260263" cy="1584215"/>
        </a:xfrm>
        <a:custGeom>
          <a:avLst/>
          <a:gdLst>
            <a:gd name="connsiteX0" fmla="*/ 0 w 1260263"/>
            <a:gd name="connsiteY0" fmla="*/ 0 h 1584215"/>
            <a:gd name="connsiteX1" fmla="*/ 1260263 w 1260263"/>
            <a:gd name="connsiteY1" fmla="*/ 0 h 1584215"/>
            <a:gd name="connsiteX2" fmla="*/ 1260263 w 1260263"/>
            <a:gd name="connsiteY2" fmla="*/ 1584215 h 1584215"/>
            <a:gd name="connsiteX3" fmla="*/ 0 w 1260263"/>
            <a:gd name="connsiteY3" fmla="*/ 1584215 h 1584215"/>
            <a:gd name="connsiteX4" fmla="*/ 0 w 1260263"/>
            <a:gd name="connsiteY4" fmla="*/ 0 h 158421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260263" h="1584215" fill="none" extrusionOk="0">
              <a:moveTo>
                <a:pt x="0" y="0"/>
              </a:moveTo>
              <a:cubicBezTo>
                <a:pt x="256726" y="-72998"/>
                <a:pt x="1004804" y="-23155"/>
                <a:pt x="1260263" y="0"/>
              </a:cubicBezTo>
              <a:cubicBezTo>
                <a:pt x="1349916" y="635234"/>
                <a:pt x="1253978" y="884436"/>
                <a:pt x="1260263" y="1584215"/>
              </a:cubicBezTo>
              <a:cubicBezTo>
                <a:pt x="843724" y="1622371"/>
                <a:pt x="435674" y="1639818"/>
                <a:pt x="0" y="1584215"/>
              </a:cubicBezTo>
              <a:cubicBezTo>
                <a:pt x="21103" y="1266994"/>
                <a:pt x="962" y="355893"/>
                <a:pt x="0" y="0"/>
              </a:cubicBezTo>
              <a:close/>
            </a:path>
            <a:path w="1260263" h="1584215" stroke="0" extrusionOk="0">
              <a:moveTo>
                <a:pt x="0" y="0"/>
              </a:moveTo>
              <a:cubicBezTo>
                <a:pt x="557806" y="-25149"/>
                <a:pt x="955834" y="-96335"/>
                <a:pt x="1260263" y="0"/>
              </a:cubicBezTo>
              <a:cubicBezTo>
                <a:pt x="1251989" y="477033"/>
                <a:pt x="1390105" y="902614"/>
                <a:pt x="1260263" y="1584215"/>
              </a:cubicBezTo>
              <a:cubicBezTo>
                <a:pt x="739315" y="1521242"/>
                <a:pt x="320861" y="1479624"/>
                <a:pt x="0" y="1584215"/>
              </a:cubicBezTo>
              <a:cubicBezTo>
                <a:pt x="-3638" y="1043848"/>
                <a:pt x="81636" y="777439"/>
                <a:pt x="0" y="0"/>
              </a:cubicBezTo>
              <a:close/>
            </a:path>
          </a:pathLst>
        </a:custGeom>
        <a:solidFill>
          <a:srgbClr val="F0E1DA"/>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200">
            <a:solidFill>
              <a:srgbClr val="0E274D"/>
            </a:solidFill>
            <a:latin typeface="+mn-lt"/>
            <a:ea typeface="+mn-ea"/>
            <a:cs typeface="+mn-cs"/>
          </a:endParaRPr>
        </a:p>
        <a:p>
          <a:r>
            <a:rPr lang="en-US" sz="1200">
              <a:solidFill>
                <a:srgbClr val="0E274D"/>
              </a:solidFill>
              <a:latin typeface="+mn-lt"/>
              <a:ea typeface="+mn-ea"/>
              <a:cs typeface="+mn-cs"/>
            </a:rPr>
            <a:t>När du har sparat på lång sikt, kan du med fördel uppdatera ditt startbelopp en gång per år. </a:t>
          </a:r>
        </a:p>
      </xdr:txBody>
    </xdr:sp>
    <xdr:clientData/>
  </xdr:twoCellAnchor>
  <xdr:twoCellAnchor>
    <xdr:from>
      <xdr:col>9</xdr:col>
      <xdr:colOff>0</xdr:colOff>
      <xdr:row>68</xdr:row>
      <xdr:rowOff>82826</xdr:rowOff>
    </xdr:from>
    <xdr:to>
      <xdr:col>12</xdr:col>
      <xdr:colOff>940335</xdr:colOff>
      <xdr:row>72</xdr:row>
      <xdr:rowOff>99021</xdr:rowOff>
    </xdr:to>
    <xdr:sp macro="" textlink="">
      <xdr:nvSpPr>
        <xdr:cNvPr id="31" name="TextBox 30">
          <a:extLst>
            <a:ext uri="{FF2B5EF4-FFF2-40B4-BE49-F238E27FC236}">
              <a16:creationId xmlns:a16="http://schemas.microsoft.com/office/drawing/2014/main" id="{D8F7CCBF-0636-4ACB-9BC0-26C83D6146DB}"/>
            </a:ext>
          </a:extLst>
        </xdr:cNvPr>
        <xdr:cNvSpPr txBox="1"/>
      </xdr:nvSpPr>
      <xdr:spPr>
        <a:xfrm>
          <a:off x="8191500" y="13093976"/>
          <a:ext cx="5188485" cy="778195"/>
        </a:xfrm>
        <a:custGeom>
          <a:avLst/>
          <a:gdLst>
            <a:gd name="connsiteX0" fmla="*/ 0 w 5188485"/>
            <a:gd name="connsiteY0" fmla="*/ 0 h 778195"/>
            <a:gd name="connsiteX1" fmla="*/ 5188485 w 5188485"/>
            <a:gd name="connsiteY1" fmla="*/ 0 h 778195"/>
            <a:gd name="connsiteX2" fmla="*/ 5188485 w 5188485"/>
            <a:gd name="connsiteY2" fmla="*/ 778195 h 778195"/>
            <a:gd name="connsiteX3" fmla="*/ 0 w 5188485"/>
            <a:gd name="connsiteY3" fmla="*/ 778195 h 778195"/>
            <a:gd name="connsiteX4" fmla="*/ 0 w 5188485"/>
            <a:gd name="connsiteY4" fmla="*/ 0 h 77819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88485" h="778195" fill="none" extrusionOk="0">
              <a:moveTo>
                <a:pt x="0" y="0"/>
              </a:moveTo>
              <a:cubicBezTo>
                <a:pt x="2531822" y="-49533"/>
                <a:pt x="3179306" y="-14809"/>
                <a:pt x="5188485" y="0"/>
              </a:cubicBezTo>
              <a:cubicBezTo>
                <a:pt x="5168171" y="347616"/>
                <a:pt x="5199477" y="514866"/>
                <a:pt x="5188485" y="778195"/>
              </a:cubicBezTo>
              <a:cubicBezTo>
                <a:pt x="3208243" y="729964"/>
                <a:pt x="1880113" y="862650"/>
                <a:pt x="0" y="778195"/>
              </a:cubicBezTo>
              <a:cubicBezTo>
                <a:pt x="31795" y="403839"/>
                <a:pt x="42729" y="139306"/>
                <a:pt x="0" y="0"/>
              </a:cubicBezTo>
              <a:close/>
            </a:path>
            <a:path w="5188485" h="778195" stroke="0" extrusionOk="0">
              <a:moveTo>
                <a:pt x="0" y="0"/>
              </a:moveTo>
              <a:cubicBezTo>
                <a:pt x="1947592" y="118645"/>
                <a:pt x="3782190" y="116012"/>
                <a:pt x="5188485" y="0"/>
              </a:cubicBezTo>
              <a:cubicBezTo>
                <a:pt x="5140034" y="224134"/>
                <a:pt x="5191498" y="681963"/>
                <a:pt x="5188485" y="778195"/>
              </a:cubicBezTo>
              <a:cubicBezTo>
                <a:pt x="2864393" y="912795"/>
                <a:pt x="904647" y="620999"/>
                <a:pt x="0" y="778195"/>
              </a:cubicBezTo>
              <a:cubicBezTo>
                <a:pt x="-25932" y="636123"/>
                <a:pt x="19928" y="323673"/>
                <a:pt x="0" y="0"/>
              </a:cubicBezTo>
              <a:close/>
            </a:path>
          </a:pathLst>
        </a:custGeom>
        <a:solidFill>
          <a:srgbClr val="F0E1DA"/>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200">
            <a:solidFill>
              <a:srgbClr val="0E274D"/>
            </a:solidFill>
            <a:latin typeface="+mn-lt"/>
            <a:ea typeface="+mn-ea"/>
            <a:cs typeface="+mn-cs"/>
          </a:endParaRPr>
        </a:p>
        <a:p>
          <a:r>
            <a:rPr lang="en-US" sz="1200">
              <a:solidFill>
                <a:srgbClr val="0E274D"/>
              </a:solidFill>
              <a:latin typeface="+mn-lt"/>
              <a:ea typeface="+mn-ea"/>
              <a:cs typeface="+mn-cs"/>
            </a:rPr>
            <a:t>Vid</a:t>
          </a:r>
          <a:r>
            <a:rPr lang="en-US" sz="1200" baseline="0">
              <a:solidFill>
                <a:srgbClr val="0E274D"/>
              </a:solidFill>
              <a:latin typeface="+mn-lt"/>
              <a:ea typeface="+mn-ea"/>
              <a:cs typeface="+mn-cs"/>
            </a:rPr>
            <a:t> slutet av varje år kan du uppdatera ovanstående tabell med hur mycket du sparat på hela året för att få en årlig översikt. </a:t>
          </a:r>
          <a:endParaRPr lang="en-US" sz="1200">
            <a:solidFill>
              <a:srgbClr val="0E274D"/>
            </a:solidFill>
            <a:latin typeface="+mn-lt"/>
            <a:ea typeface="+mn-ea"/>
            <a:cs typeface="+mn-cs"/>
          </a:endParaRPr>
        </a:p>
      </xdr:txBody>
    </xdr:sp>
    <xdr:clientData/>
  </xdr:twoCellAnchor>
</xdr:wsDr>
</file>

<file path=xl/drawings/drawing12.xml><?xml version="1.0" encoding="utf-8"?>
<c:userShapes xmlns:c="http://schemas.openxmlformats.org/drawingml/2006/chart">
  <cdr:relSizeAnchor xmlns:cdr="http://schemas.openxmlformats.org/drawingml/2006/chartDrawing">
    <cdr:from>
      <cdr:x>0.26741</cdr:x>
      <cdr:y>0.45689</cdr:y>
    </cdr:from>
    <cdr:to>
      <cdr:x>0.64632</cdr:x>
      <cdr:y>0.73114</cdr:y>
    </cdr:to>
    <cdr:sp macro="" textlink="'Sparande - exempel'!$E$53">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79795" y="1142236"/>
          <a:ext cx="1104944" cy="685630"/>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35C57B07-B67B-4E87-913D-7DC523C9993A}" type="TxLink">
            <a:rPr lang="en-US" sz="2400" b="0" i="0" u="none" strike="noStrike">
              <a:ln>
                <a:solidFill>
                  <a:srgbClr val="0E274D"/>
                </a:solidFill>
              </a:ln>
              <a:solidFill>
                <a:srgbClr val="0E274D"/>
              </a:solidFill>
              <a:latin typeface="Calibri"/>
              <a:cs typeface="Calibri"/>
            </a:rPr>
            <a:pPr/>
            <a:t>85,9 %</a:t>
          </a:fld>
          <a:endParaRPr lang="en-US" sz="9600" b="0">
            <a:ln>
              <a:solidFill>
                <a:srgbClr val="0E274D"/>
              </a:solidFill>
            </a:ln>
            <a:solidFill>
              <a:srgbClr val="0E274D"/>
            </a:solidFill>
          </a:endParaRPr>
        </a:p>
      </cdr:txBody>
    </cdr:sp>
  </cdr:relSizeAnchor>
</c:userShapes>
</file>

<file path=xl/drawings/drawing13.xml><?xml version="1.0" encoding="utf-8"?>
<c:userShapes xmlns:c="http://schemas.openxmlformats.org/drawingml/2006/chart">
  <cdr:relSizeAnchor xmlns:cdr="http://schemas.openxmlformats.org/drawingml/2006/chartDrawing">
    <cdr:from>
      <cdr:x>0.26624</cdr:x>
      <cdr:y>0.45734</cdr:y>
    </cdr:from>
    <cdr:to>
      <cdr:x>0.46771</cdr:x>
      <cdr:y>0.68882</cdr:y>
    </cdr:to>
    <cdr:sp macro="" textlink="'Sparande - exempel'!$D$54">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40492" y="1149046"/>
          <a:ext cx="560356" cy="581583"/>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C64FE741-6134-4C23-923C-3B9AF0760BE4}" type="TxLink">
            <a:rPr lang="en-US" sz="2400" b="1" i="0" u="none" strike="noStrike">
              <a:solidFill>
                <a:srgbClr val="0E274D"/>
              </a:solidFill>
              <a:latin typeface="Calibri"/>
              <a:cs typeface="Calibri"/>
            </a:rPr>
            <a:pPr/>
            <a:t>1 288 €</a:t>
          </a:fld>
          <a:endParaRPr lang="en-US" sz="85700" b="1">
            <a:solidFill>
              <a:srgbClr val="0E274D"/>
            </a:solidFill>
          </a:endParaRPr>
        </a:p>
      </cdr:txBody>
    </cdr:sp>
  </cdr:relSizeAnchor>
</c:userShapes>
</file>

<file path=xl/drawings/drawing14.xml><?xml version="1.0" encoding="utf-8"?>
<c:userShapes xmlns:c="http://schemas.openxmlformats.org/drawingml/2006/chart">
  <cdr:relSizeAnchor xmlns:cdr="http://schemas.openxmlformats.org/drawingml/2006/chartDrawing">
    <cdr:from>
      <cdr:x>0.26741</cdr:x>
      <cdr:y>0.45689</cdr:y>
    </cdr:from>
    <cdr:to>
      <cdr:x>0.64632</cdr:x>
      <cdr:y>0.73114</cdr:y>
    </cdr:to>
    <cdr:sp macro="" textlink="'Sparande - exempel'!$E$76">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79795" y="1142236"/>
          <a:ext cx="1104944" cy="685630"/>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56DA4744-A464-447D-9D26-1DF34D1575B7}" type="TxLink">
            <a:rPr lang="en-US" sz="2400" b="0" i="0" u="none" strike="noStrike">
              <a:ln>
                <a:solidFill>
                  <a:srgbClr val="0E274D"/>
                </a:solidFill>
              </a:ln>
              <a:solidFill>
                <a:srgbClr val="0E274D"/>
              </a:solidFill>
              <a:latin typeface="Calibri"/>
              <a:cs typeface="Calibri"/>
            </a:rPr>
            <a:pPr/>
            <a:t>19,9 %</a:t>
          </a:fld>
          <a:endParaRPr lang="en-US" sz="28700" b="0">
            <a:ln>
              <a:solidFill>
                <a:srgbClr val="0E274D"/>
              </a:solidFill>
            </a:ln>
            <a:solidFill>
              <a:srgbClr val="0E274D"/>
            </a:solidFill>
          </a:endParaRPr>
        </a:p>
      </cdr:txBody>
    </cdr:sp>
  </cdr:relSizeAnchor>
</c:userShapes>
</file>

<file path=xl/drawings/drawing15.xml><?xml version="1.0" encoding="utf-8"?>
<c:userShapes xmlns:c="http://schemas.openxmlformats.org/drawingml/2006/chart">
  <cdr:relSizeAnchor xmlns:cdr="http://schemas.openxmlformats.org/drawingml/2006/chartDrawing">
    <cdr:from>
      <cdr:x>0.25938</cdr:x>
      <cdr:y>0.46871</cdr:y>
    </cdr:from>
    <cdr:to>
      <cdr:x>0.46085</cdr:x>
      <cdr:y>0.70019</cdr:y>
    </cdr:to>
    <cdr:sp macro="" textlink="'Sparande - exempel'!$D$77">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21430" y="1177614"/>
          <a:ext cx="560356" cy="581582"/>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A0FFE0CB-82BB-4120-A14C-E293AB169D9C}" type="TxLink">
            <a:rPr lang="en-US" sz="2400" b="1" i="0" u="none" strike="noStrike">
              <a:solidFill>
                <a:srgbClr val="0E274D"/>
              </a:solidFill>
              <a:latin typeface="Calibri"/>
              <a:cs typeface="Calibri"/>
            </a:rPr>
            <a:pPr/>
            <a:t>1 990 €</a:t>
          </a:fld>
          <a:endParaRPr lang="en-US" sz="2400" b="1">
            <a:solidFill>
              <a:srgbClr val="0E274D"/>
            </a:solidFill>
          </a:endParaRPr>
        </a:p>
      </cdr:txBody>
    </cdr:sp>
  </cdr:relSizeAnchor>
</c:userShapes>
</file>

<file path=xl/drawings/drawing16.xml><?xml version="1.0" encoding="utf-8"?>
<c:userShapes xmlns:c="http://schemas.openxmlformats.org/drawingml/2006/chart">
  <cdr:relSizeAnchor xmlns:cdr="http://schemas.openxmlformats.org/drawingml/2006/chartDrawing">
    <cdr:from>
      <cdr:x>0.26741</cdr:x>
      <cdr:y>0.45689</cdr:y>
    </cdr:from>
    <cdr:to>
      <cdr:x>0.64632</cdr:x>
      <cdr:y>0.73114</cdr:y>
    </cdr:to>
    <cdr:sp macro="" textlink="'Sparande - exempel'!$E$99">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79795" y="1142236"/>
          <a:ext cx="1104944" cy="685630"/>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1A59086D-A9B1-4B26-B437-088B7EC8A700}" type="TxLink">
            <a:rPr lang="en-US" sz="2400" b="0" i="0" u="none" strike="noStrike">
              <a:ln>
                <a:solidFill>
                  <a:srgbClr val="0E274D"/>
                </a:solidFill>
              </a:ln>
              <a:solidFill>
                <a:srgbClr val="0E274D"/>
              </a:solidFill>
              <a:latin typeface="Calibri"/>
              <a:cs typeface="Calibri"/>
            </a:rPr>
            <a:pPr/>
            <a:t>12,7 %</a:t>
          </a:fld>
          <a:endParaRPr lang="en-US" sz="85700" b="0">
            <a:ln>
              <a:solidFill>
                <a:srgbClr val="0E274D"/>
              </a:solidFill>
            </a:ln>
            <a:solidFill>
              <a:srgbClr val="0E274D"/>
            </a:solidFill>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0.25938</cdr:x>
      <cdr:y>0.46871</cdr:y>
    </cdr:from>
    <cdr:to>
      <cdr:x>0.46085</cdr:x>
      <cdr:y>0.70019</cdr:y>
    </cdr:to>
    <cdr:sp macro="" textlink="'Sparande - exempel'!$D$100">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21430" y="1177614"/>
          <a:ext cx="560356" cy="581582"/>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F371F9F6-42CC-4A20-896D-C328A5F13A64}" type="TxLink">
            <a:rPr lang="en-US" sz="2400" b="1" i="0" u="none" strike="noStrike">
              <a:solidFill>
                <a:srgbClr val="0E274D"/>
              </a:solidFill>
              <a:latin typeface="Calibri"/>
              <a:cs typeface="Calibri"/>
            </a:rPr>
            <a:pPr/>
            <a:t>12 702 €</a:t>
          </a:fld>
          <a:endParaRPr lang="en-US" sz="4800" b="1">
            <a:solidFill>
              <a:srgbClr val="0E274D"/>
            </a:solidFill>
          </a:endParaRPr>
        </a:p>
      </cdr:txBody>
    </cdr:sp>
  </cdr:relSizeAnchor>
</c:userShapes>
</file>

<file path=xl/drawings/drawing18.xml><?xml version="1.0" encoding="utf-8"?>
<c:userShapes xmlns:c="http://schemas.openxmlformats.org/drawingml/2006/chart">
  <cdr:relSizeAnchor xmlns:cdr="http://schemas.openxmlformats.org/drawingml/2006/chartDrawing">
    <cdr:from>
      <cdr:x>0.26741</cdr:x>
      <cdr:y>0.45689</cdr:y>
    </cdr:from>
    <cdr:to>
      <cdr:x>0.64632</cdr:x>
      <cdr:y>0.73114</cdr:y>
    </cdr:to>
    <cdr:sp macro="" textlink="'Sparande - exempel'!$E$122">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79795" y="1142236"/>
          <a:ext cx="1104944" cy="685630"/>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AE7C0A6E-8ECE-4D80-9319-60D4633D0395}" type="TxLink">
            <a:rPr lang="en-US" sz="2400" b="0" i="0" u="none" strike="noStrike">
              <a:ln>
                <a:solidFill>
                  <a:srgbClr val="0E274D"/>
                </a:solidFill>
              </a:ln>
              <a:solidFill>
                <a:srgbClr val="0E274D"/>
              </a:solidFill>
              <a:latin typeface="Calibri"/>
              <a:cs typeface="Calibri"/>
            </a:rPr>
            <a:pPr/>
            <a:t>2,0 %</a:t>
          </a:fld>
          <a:endParaRPr lang="en-US" sz="255800" b="0">
            <a:ln>
              <a:solidFill>
                <a:srgbClr val="0E274D"/>
              </a:solidFill>
            </a:ln>
            <a:solidFill>
              <a:srgbClr val="0E274D"/>
            </a:solidFill>
          </a:endParaRPr>
        </a:p>
      </cdr:txBody>
    </cdr:sp>
  </cdr:relSizeAnchor>
</c:userShapes>
</file>

<file path=xl/drawings/drawing19.xml><?xml version="1.0" encoding="utf-8"?>
<c:userShapes xmlns:c="http://schemas.openxmlformats.org/drawingml/2006/chart">
  <cdr:relSizeAnchor xmlns:cdr="http://schemas.openxmlformats.org/drawingml/2006/chartDrawing">
    <cdr:from>
      <cdr:x>0.25938</cdr:x>
      <cdr:y>0.46871</cdr:y>
    </cdr:from>
    <cdr:to>
      <cdr:x>0.46085</cdr:x>
      <cdr:y>0.70019</cdr:y>
    </cdr:to>
    <cdr:sp macro="" textlink="'Sparande - exempel'!$D$123">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21430" y="1177614"/>
          <a:ext cx="560356" cy="581582"/>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C5B86088-27DA-428C-ADDE-3F71BF290CC2}" type="TxLink">
            <a:rPr lang="en-US" sz="2400" b="1" i="0" u="none" strike="noStrike">
              <a:solidFill>
                <a:srgbClr val="0E274D"/>
              </a:solidFill>
              <a:latin typeface="Calibri"/>
              <a:cs typeface="Calibri"/>
            </a:rPr>
            <a:pPr/>
            <a:t>2 804 €</a:t>
          </a:fld>
          <a:endParaRPr lang="en-US" sz="8800" b="1">
            <a:solidFill>
              <a:srgbClr val="0E274D"/>
            </a:solidFill>
          </a:endParaRPr>
        </a:p>
      </cdr:txBody>
    </cdr:sp>
  </cdr:relSizeAnchor>
</c:userShapes>
</file>

<file path=xl/drawings/drawing2.xml><?xml version="1.0" encoding="utf-8"?>
<xdr:wsDr xmlns:xdr="http://schemas.openxmlformats.org/drawingml/2006/spreadsheetDrawing" xmlns:a="http://schemas.openxmlformats.org/drawingml/2006/main">
  <xdr:twoCellAnchor>
    <xdr:from>
      <xdr:col>8</xdr:col>
      <xdr:colOff>63378</xdr:colOff>
      <xdr:row>39</xdr:row>
      <xdr:rowOff>25244</xdr:rowOff>
    </xdr:from>
    <xdr:to>
      <xdr:col>11</xdr:col>
      <xdr:colOff>128100</xdr:colOff>
      <xdr:row>52</xdr:row>
      <xdr:rowOff>62787</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903605</xdr:colOff>
      <xdr:row>39</xdr:row>
      <xdr:rowOff>17624</xdr:rowOff>
    </xdr:from>
    <xdr:to>
      <xdr:col>13</xdr:col>
      <xdr:colOff>130436</xdr:colOff>
      <xdr:row>52</xdr:row>
      <xdr:rowOff>53576</xdr:rowOff>
    </xdr:to>
    <xdr:graphicFrame macro="">
      <xdr:nvGraphicFramePr>
        <xdr:cNvPr id="3" name="Chart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20</xdr:col>
      <xdr:colOff>0</xdr:colOff>
      <xdr:row>48</xdr:row>
      <xdr:rowOff>0</xdr:rowOff>
    </xdr:from>
    <xdr:to>
      <xdr:col>20</xdr:col>
      <xdr:colOff>304800</xdr:colOff>
      <xdr:row>49</xdr:row>
      <xdr:rowOff>140506</xdr:rowOff>
    </xdr:to>
    <xdr:sp macro="" textlink="">
      <xdr:nvSpPr>
        <xdr:cNvPr id="5122" name=":vb">
          <a:hlinkClick xmlns:r="http://schemas.openxmlformats.org/officeDocument/2006/relationships" r:id="rId3" tgtFrame="_blank"/>
          <a:extLst>
            <a:ext uri="{FF2B5EF4-FFF2-40B4-BE49-F238E27FC236}">
              <a16:creationId xmlns:a16="http://schemas.microsoft.com/office/drawing/2014/main" id="{00000000-0008-0000-0500-000002140000}"/>
            </a:ext>
          </a:extLst>
        </xdr:cNvPr>
        <xdr:cNvSpPr>
          <a:spLocks noChangeAspect="1" noChangeArrowheads="1"/>
        </xdr:cNvSpPr>
      </xdr:nvSpPr>
      <xdr:spPr bwMode="auto">
        <a:xfrm>
          <a:off x="13868400" y="3718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20</xdr:col>
      <xdr:colOff>0</xdr:colOff>
      <xdr:row>49</xdr:row>
      <xdr:rowOff>0</xdr:rowOff>
    </xdr:from>
    <xdr:to>
      <xdr:col>20</xdr:col>
      <xdr:colOff>26670</xdr:colOff>
      <xdr:row>49</xdr:row>
      <xdr:rowOff>26670</xdr:rowOff>
    </xdr:to>
    <xdr:pic>
      <xdr:nvPicPr>
        <xdr:cNvPr id="13" name="Picture 12">
          <a:hlinkClick xmlns:r="http://schemas.openxmlformats.org/officeDocument/2006/relationships" r:id="rId3" tgtFrame="_blank"/>
          <a:extLst>
            <a:ext uri="{FF2B5EF4-FFF2-40B4-BE49-F238E27FC236}">
              <a16:creationId xmlns:a16="http://schemas.microsoft.com/office/drawing/2014/main" id="{00000000-0008-0000-0500-00000D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868400" y="390906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20</xdr:col>
      <xdr:colOff>0</xdr:colOff>
      <xdr:row>32</xdr:row>
      <xdr:rowOff>0</xdr:rowOff>
    </xdr:from>
    <xdr:ext cx="304800" cy="311184"/>
    <xdr:sp macro="" textlink="">
      <xdr:nvSpPr>
        <xdr:cNvPr id="19" name=":vb">
          <a:hlinkClick xmlns:r="http://schemas.openxmlformats.org/officeDocument/2006/relationships" r:id="rId3" tgtFrame="_blank"/>
          <a:extLst>
            <a:ext uri="{FF2B5EF4-FFF2-40B4-BE49-F238E27FC236}">
              <a16:creationId xmlns:a16="http://schemas.microsoft.com/office/drawing/2014/main" id="{F9AC6031-51BE-43AB-8FD3-4FEDC5BC7DBD}"/>
            </a:ext>
          </a:extLst>
        </xdr:cNvPr>
        <xdr:cNvSpPr>
          <a:spLocks noChangeAspect="1" noChangeArrowheads="1"/>
        </xdr:cNvSpPr>
      </xdr:nvSpPr>
      <xdr:spPr bwMode="auto">
        <a:xfrm>
          <a:off x="13862736" y="9640845"/>
          <a:ext cx="304800" cy="31118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20</xdr:col>
      <xdr:colOff>0</xdr:colOff>
      <xdr:row>32</xdr:row>
      <xdr:rowOff>0</xdr:rowOff>
    </xdr:from>
    <xdr:ext cx="15240" cy="15240"/>
    <xdr:pic>
      <xdr:nvPicPr>
        <xdr:cNvPr id="20" name="Picture 19">
          <a:hlinkClick xmlns:r="http://schemas.openxmlformats.org/officeDocument/2006/relationships" r:id="rId3" tgtFrame="_blank"/>
          <a:extLst>
            <a:ext uri="{FF2B5EF4-FFF2-40B4-BE49-F238E27FC236}">
              <a16:creationId xmlns:a16="http://schemas.microsoft.com/office/drawing/2014/main" id="{3907CA67-485D-4AA6-91F2-0F419B0D46C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862736" y="9821047"/>
          <a:ext cx="15240" cy="1524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13</xdr:col>
      <xdr:colOff>114968</xdr:colOff>
      <xdr:row>62</xdr:row>
      <xdr:rowOff>144655</xdr:rowOff>
    </xdr:from>
    <xdr:to>
      <xdr:col>16</xdr:col>
      <xdr:colOff>439330</xdr:colOff>
      <xdr:row>76</xdr:row>
      <xdr:rowOff>2904</xdr:rowOff>
    </xdr:to>
    <xdr:graphicFrame macro="">
      <xdr:nvGraphicFramePr>
        <xdr:cNvPr id="21" name="Chart 20">
          <a:extLst>
            <a:ext uri="{FF2B5EF4-FFF2-40B4-BE49-F238E27FC236}">
              <a16:creationId xmlns:a16="http://schemas.microsoft.com/office/drawing/2014/main" id="{0B332043-4851-4F1E-8C61-8316B11180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16</xdr:col>
      <xdr:colOff>175222</xdr:colOff>
      <xdr:row>62</xdr:row>
      <xdr:rowOff>144655</xdr:rowOff>
    </xdr:from>
    <xdr:to>
      <xdr:col>20</xdr:col>
      <xdr:colOff>365760</xdr:colOff>
      <xdr:row>76</xdr:row>
      <xdr:rowOff>1313</xdr:rowOff>
    </xdr:to>
    <xdr:graphicFrame macro="">
      <xdr:nvGraphicFramePr>
        <xdr:cNvPr id="22" name="Chart 21">
          <a:extLst>
            <a:ext uri="{FF2B5EF4-FFF2-40B4-BE49-F238E27FC236}">
              <a16:creationId xmlns:a16="http://schemas.microsoft.com/office/drawing/2014/main" id="{5DDD9733-9F13-4A77-9C6B-5C2C1DBD2D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oneCellAnchor>
    <xdr:from>
      <xdr:col>20</xdr:col>
      <xdr:colOff>0</xdr:colOff>
      <xdr:row>71</xdr:row>
      <xdr:rowOff>0</xdr:rowOff>
    </xdr:from>
    <xdr:ext cx="304800" cy="325291"/>
    <xdr:sp macro="" textlink="">
      <xdr:nvSpPr>
        <xdr:cNvPr id="23" name=":vb">
          <a:hlinkClick xmlns:r="http://schemas.openxmlformats.org/officeDocument/2006/relationships" r:id="rId3" tgtFrame="_blank"/>
          <a:extLst>
            <a:ext uri="{FF2B5EF4-FFF2-40B4-BE49-F238E27FC236}">
              <a16:creationId xmlns:a16="http://schemas.microsoft.com/office/drawing/2014/main" id="{25ED1227-210B-4C24-92D3-5EEDD409D177}"/>
            </a:ext>
          </a:extLst>
        </xdr:cNvPr>
        <xdr:cNvSpPr>
          <a:spLocks noChangeAspect="1" noChangeArrowheads="1"/>
        </xdr:cNvSpPr>
      </xdr:nvSpPr>
      <xdr:spPr bwMode="auto">
        <a:xfrm>
          <a:off x="12792075" y="4381500"/>
          <a:ext cx="304800" cy="3252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20</xdr:col>
      <xdr:colOff>0</xdr:colOff>
      <xdr:row>72</xdr:row>
      <xdr:rowOff>0</xdr:rowOff>
    </xdr:from>
    <xdr:ext cx="19050" cy="19050"/>
    <xdr:pic>
      <xdr:nvPicPr>
        <xdr:cNvPr id="24" name="Picture 23">
          <a:hlinkClick xmlns:r="http://schemas.openxmlformats.org/officeDocument/2006/relationships" r:id="rId3" tgtFrame="_blank"/>
          <a:extLst>
            <a:ext uri="{FF2B5EF4-FFF2-40B4-BE49-F238E27FC236}">
              <a16:creationId xmlns:a16="http://schemas.microsoft.com/office/drawing/2014/main" id="{D4568050-578D-4227-9B17-34381FD883A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792075" y="4572000"/>
          <a:ext cx="19050" cy="190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20</xdr:col>
      <xdr:colOff>0</xdr:colOff>
      <xdr:row>55</xdr:row>
      <xdr:rowOff>0</xdr:rowOff>
    </xdr:from>
    <xdr:ext cx="304800" cy="311184"/>
    <xdr:sp macro="" textlink="">
      <xdr:nvSpPr>
        <xdr:cNvPr id="25" name=":vb">
          <a:hlinkClick xmlns:r="http://schemas.openxmlformats.org/officeDocument/2006/relationships" r:id="rId3" tgtFrame="_blank"/>
          <a:extLst>
            <a:ext uri="{FF2B5EF4-FFF2-40B4-BE49-F238E27FC236}">
              <a16:creationId xmlns:a16="http://schemas.microsoft.com/office/drawing/2014/main" id="{5ED56886-D2E1-43C7-B7AA-99DA0BDDC2D6}"/>
            </a:ext>
          </a:extLst>
        </xdr:cNvPr>
        <xdr:cNvSpPr>
          <a:spLocks noChangeAspect="1" noChangeArrowheads="1"/>
        </xdr:cNvSpPr>
      </xdr:nvSpPr>
      <xdr:spPr bwMode="auto">
        <a:xfrm>
          <a:off x="12792075" y="1009650"/>
          <a:ext cx="304800" cy="31118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13</xdr:col>
      <xdr:colOff>97007</xdr:colOff>
      <xdr:row>85</xdr:row>
      <xdr:rowOff>143064</xdr:rowOff>
    </xdr:from>
    <xdr:to>
      <xdr:col>16</xdr:col>
      <xdr:colOff>415654</xdr:colOff>
      <xdr:row>98</xdr:row>
      <xdr:rowOff>180607</xdr:rowOff>
    </xdr:to>
    <xdr:graphicFrame macro="">
      <xdr:nvGraphicFramePr>
        <xdr:cNvPr id="26" name="Chart 25">
          <a:extLst>
            <a:ext uri="{FF2B5EF4-FFF2-40B4-BE49-F238E27FC236}">
              <a16:creationId xmlns:a16="http://schemas.microsoft.com/office/drawing/2014/main" id="{D81388AA-515A-4BD1-9597-47E2284E8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16</xdr:col>
      <xdr:colOff>175222</xdr:colOff>
      <xdr:row>85</xdr:row>
      <xdr:rowOff>144655</xdr:rowOff>
    </xdr:from>
    <xdr:to>
      <xdr:col>20</xdr:col>
      <xdr:colOff>365760</xdr:colOff>
      <xdr:row>98</xdr:row>
      <xdr:rowOff>180607</xdr:rowOff>
    </xdr:to>
    <xdr:graphicFrame macro="">
      <xdr:nvGraphicFramePr>
        <xdr:cNvPr id="27" name="Chart 26">
          <a:extLst>
            <a:ext uri="{FF2B5EF4-FFF2-40B4-BE49-F238E27FC236}">
              <a16:creationId xmlns:a16="http://schemas.microsoft.com/office/drawing/2014/main" id="{188C3BD4-17E3-44E6-A203-8E95A9B54D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oneCellAnchor>
    <xdr:from>
      <xdr:col>20</xdr:col>
      <xdr:colOff>0</xdr:colOff>
      <xdr:row>94</xdr:row>
      <xdr:rowOff>0</xdr:rowOff>
    </xdr:from>
    <xdr:ext cx="304800" cy="325291"/>
    <xdr:sp macro="" textlink="">
      <xdr:nvSpPr>
        <xdr:cNvPr id="28" name=":vb">
          <a:hlinkClick xmlns:r="http://schemas.openxmlformats.org/officeDocument/2006/relationships" r:id="rId3" tgtFrame="_blank"/>
          <a:extLst>
            <a:ext uri="{FF2B5EF4-FFF2-40B4-BE49-F238E27FC236}">
              <a16:creationId xmlns:a16="http://schemas.microsoft.com/office/drawing/2014/main" id="{0626C62F-1EDF-43AE-8CCD-2431481959B8}"/>
            </a:ext>
          </a:extLst>
        </xdr:cNvPr>
        <xdr:cNvSpPr>
          <a:spLocks noChangeAspect="1" noChangeArrowheads="1"/>
        </xdr:cNvSpPr>
      </xdr:nvSpPr>
      <xdr:spPr bwMode="auto">
        <a:xfrm>
          <a:off x="12792075" y="8972550"/>
          <a:ext cx="304800" cy="3252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20</xdr:col>
      <xdr:colOff>0</xdr:colOff>
      <xdr:row>95</xdr:row>
      <xdr:rowOff>0</xdr:rowOff>
    </xdr:from>
    <xdr:ext cx="19050" cy="19050"/>
    <xdr:pic>
      <xdr:nvPicPr>
        <xdr:cNvPr id="29" name="Picture 28">
          <a:hlinkClick xmlns:r="http://schemas.openxmlformats.org/officeDocument/2006/relationships" r:id="rId3" tgtFrame="_blank"/>
          <a:extLst>
            <a:ext uri="{FF2B5EF4-FFF2-40B4-BE49-F238E27FC236}">
              <a16:creationId xmlns:a16="http://schemas.microsoft.com/office/drawing/2014/main" id="{C71A9ED7-DADD-4015-AB03-736C0681464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792075" y="9163050"/>
          <a:ext cx="19050" cy="190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20</xdr:col>
      <xdr:colOff>0</xdr:colOff>
      <xdr:row>78</xdr:row>
      <xdr:rowOff>0</xdr:rowOff>
    </xdr:from>
    <xdr:ext cx="304800" cy="311184"/>
    <xdr:sp macro="" textlink="">
      <xdr:nvSpPr>
        <xdr:cNvPr id="30" name=":vb">
          <a:hlinkClick xmlns:r="http://schemas.openxmlformats.org/officeDocument/2006/relationships" r:id="rId3" tgtFrame="_blank"/>
          <a:extLst>
            <a:ext uri="{FF2B5EF4-FFF2-40B4-BE49-F238E27FC236}">
              <a16:creationId xmlns:a16="http://schemas.microsoft.com/office/drawing/2014/main" id="{ED58DAB3-526C-428D-93D9-AF6FF836C217}"/>
            </a:ext>
          </a:extLst>
        </xdr:cNvPr>
        <xdr:cNvSpPr>
          <a:spLocks noChangeAspect="1" noChangeArrowheads="1"/>
        </xdr:cNvSpPr>
      </xdr:nvSpPr>
      <xdr:spPr bwMode="auto">
        <a:xfrm>
          <a:off x="12792075" y="5695950"/>
          <a:ext cx="304800" cy="31118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13</xdr:col>
      <xdr:colOff>296760</xdr:colOff>
      <xdr:row>108</xdr:row>
      <xdr:rowOff>143064</xdr:rowOff>
    </xdr:from>
    <xdr:to>
      <xdr:col>16</xdr:col>
      <xdr:colOff>613502</xdr:colOff>
      <xdr:row>121</xdr:row>
      <xdr:rowOff>180607</xdr:rowOff>
    </xdr:to>
    <xdr:graphicFrame macro="">
      <xdr:nvGraphicFramePr>
        <xdr:cNvPr id="31" name="Chart 30">
          <a:extLst>
            <a:ext uri="{FF2B5EF4-FFF2-40B4-BE49-F238E27FC236}">
              <a16:creationId xmlns:a16="http://schemas.microsoft.com/office/drawing/2014/main" id="{F73E874C-12E7-4003-9E4E-727FF0E6FF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16</xdr:col>
      <xdr:colOff>175222</xdr:colOff>
      <xdr:row>108</xdr:row>
      <xdr:rowOff>144655</xdr:rowOff>
    </xdr:from>
    <xdr:to>
      <xdr:col>20</xdr:col>
      <xdr:colOff>365760</xdr:colOff>
      <xdr:row>121</xdr:row>
      <xdr:rowOff>180607</xdr:rowOff>
    </xdr:to>
    <xdr:graphicFrame macro="">
      <xdr:nvGraphicFramePr>
        <xdr:cNvPr id="32" name="Chart 31">
          <a:extLst>
            <a:ext uri="{FF2B5EF4-FFF2-40B4-BE49-F238E27FC236}">
              <a16:creationId xmlns:a16="http://schemas.microsoft.com/office/drawing/2014/main" id="{2ADD1DB6-FE7B-45A7-8DA3-38BA8D18D7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oneCellAnchor>
    <xdr:from>
      <xdr:col>20</xdr:col>
      <xdr:colOff>0</xdr:colOff>
      <xdr:row>117</xdr:row>
      <xdr:rowOff>0</xdr:rowOff>
    </xdr:from>
    <xdr:ext cx="304800" cy="325291"/>
    <xdr:sp macro="" textlink="">
      <xdr:nvSpPr>
        <xdr:cNvPr id="33" name=":vb">
          <a:hlinkClick xmlns:r="http://schemas.openxmlformats.org/officeDocument/2006/relationships" r:id="rId3" tgtFrame="_blank"/>
          <a:extLst>
            <a:ext uri="{FF2B5EF4-FFF2-40B4-BE49-F238E27FC236}">
              <a16:creationId xmlns:a16="http://schemas.microsoft.com/office/drawing/2014/main" id="{9A194726-F2AB-4605-94F1-D71E9E565A16}"/>
            </a:ext>
          </a:extLst>
        </xdr:cNvPr>
        <xdr:cNvSpPr>
          <a:spLocks noChangeAspect="1" noChangeArrowheads="1"/>
        </xdr:cNvSpPr>
      </xdr:nvSpPr>
      <xdr:spPr bwMode="auto">
        <a:xfrm>
          <a:off x="12792075" y="13573125"/>
          <a:ext cx="304800" cy="32529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20</xdr:col>
      <xdr:colOff>0</xdr:colOff>
      <xdr:row>118</xdr:row>
      <xdr:rowOff>0</xdr:rowOff>
    </xdr:from>
    <xdr:ext cx="19050" cy="19050"/>
    <xdr:pic>
      <xdr:nvPicPr>
        <xdr:cNvPr id="34" name="Picture 33">
          <a:hlinkClick xmlns:r="http://schemas.openxmlformats.org/officeDocument/2006/relationships" r:id="rId3" tgtFrame="_blank"/>
          <a:extLst>
            <a:ext uri="{FF2B5EF4-FFF2-40B4-BE49-F238E27FC236}">
              <a16:creationId xmlns:a16="http://schemas.microsoft.com/office/drawing/2014/main" id="{FBB73B8D-2369-4406-A24C-8D995C16B13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792075" y="13763625"/>
          <a:ext cx="19050" cy="190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20</xdr:col>
      <xdr:colOff>0</xdr:colOff>
      <xdr:row>101</xdr:row>
      <xdr:rowOff>0</xdr:rowOff>
    </xdr:from>
    <xdr:ext cx="304800" cy="311184"/>
    <xdr:sp macro="" textlink="">
      <xdr:nvSpPr>
        <xdr:cNvPr id="35" name=":vb">
          <a:hlinkClick xmlns:r="http://schemas.openxmlformats.org/officeDocument/2006/relationships" r:id="rId3" tgtFrame="_blank"/>
          <a:extLst>
            <a:ext uri="{FF2B5EF4-FFF2-40B4-BE49-F238E27FC236}">
              <a16:creationId xmlns:a16="http://schemas.microsoft.com/office/drawing/2014/main" id="{836F0FDD-C85D-4BDC-A81D-77A4FE642BC0}"/>
            </a:ext>
          </a:extLst>
        </xdr:cNvPr>
        <xdr:cNvSpPr>
          <a:spLocks noChangeAspect="1" noChangeArrowheads="1"/>
        </xdr:cNvSpPr>
      </xdr:nvSpPr>
      <xdr:spPr bwMode="auto">
        <a:xfrm>
          <a:off x="12792075" y="10296525"/>
          <a:ext cx="304800" cy="311184"/>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xdr:from>
      <xdr:col>2</xdr:col>
      <xdr:colOff>11206</xdr:colOff>
      <xdr:row>4</xdr:row>
      <xdr:rowOff>37617</xdr:rowOff>
    </xdr:from>
    <xdr:to>
      <xdr:col>11</xdr:col>
      <xdr:colOff>69273</xdr:colOff>
      <xdr:row>32</xdr:row>
      <xdr:rowOff>155863</xdr:rowOff>
    </xdr:to>
    <xdr:graphicFrame macro="">
      <xdr:nvGraphicFramePr>
        <xdr:cNvPr id="37" name="Chart 36">
          <a:extLst>
            <a:ext uri="{FF2B5EF4-FFF2-40B4-BE49-F238E27FC236}">
              <a16:creationId xmlns:a16="http://schemas.microsoft.com/office/drawing/2014/main" id="{1EE26A32-7B2A-4B56-B126-AD499BC30D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32</xdr:col>
      <xdr:colOff>249514</xdr:colOff>
      <xdr:row>4</xdr:row>
      <xdr:rowOff>122584</xdr:rowOff>
    </xdr:from>
    <xdr:to>
      <xdr:col>36</xdr:col>
      <xdr:colOff>421000</xdr:colOff>
      <xdr:row>23</xdr:row>
      <xdr:rowOff>163286</xdr:rowOff>
    </xdr:to>
    <xdr:sp macro="" textlink="">
      <xdr:nvSpPr>
        <xdr:cNvPr id="39" name="TextBox 38">
          <a:extLst>
            <a:ext uri="{FF2B5EF4-FFF2-40B4-BE49-F238E27FC236}">
              <a16:creationId xmlns:a16="http://schemas.microsoft.com/office/drawing/2014/main" id="{97F5D35B-FDB2-4443-93E7-FCD9507FB331}"/>
            </a:ext>
          </a:extLst>
        </xdr:cNvPr>
        <xdr:cNvSpPr txBox="1"/>
      </xdr:nvSpPr>
      <xdr:spPr>
        <a:xfrm>
          <a:off x="26048657" y="966227"/>
          <a:ext cx="2511914" cy="3401666"/>
        </a:xfrm>
        <a:custGeom>
          <a:avLst/>
          <a:gdLst>
            <a:gd name="connsiteX0" fmla="*/ 0 w 2511914"/>
            <a:gd name="connsiteY0" fmla="*/ 0 h 3401666"/>
            <a:gd name="connsiteX1" fmla="*/ 2511914 w 2511914"/>
            <a:gd name="connsiteY1" fmla="*/ 0 h 3401666"/>
            <a:gd name="connsiteX2" fmla="*/ 2511914 w 2511914"/>
            <a:gd name="connsiteY2" fmla="*/ 3401666 h 3401666"/>
            <a:gd name="connsiteX3" fmla="*/ 0 w 2511914"/>
            <a:gd name="connsiteY3" fmla="*/ 3401666 h 3401666"/>
            <a:gd name="connsiteX4" fmla="*/ 0 w 2511914"/>
            <a:gd name="connsiteY4" fmla="*/ 0 h 340166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511914" h="3401666" fill="none" extrusionOk="0">
              <a:moveTo>
                <a:pt x="0" y="0"/>
              </a:moveTo>
              <a:cubicBezTo>
                <a:pt x="898660" y="-49533"/>
                <a:pt x="1390098" y="-14809"/>
                <a:pt x="2511914" y="0"/>
              </a:cubicBezTo>
              <a:cubicBezTo>
                <a:pt x="2599553" y="1065805"/>
                <a:pt x="2439235" y="2000352"/>
                <a:pt x="2511914" y="3401666"/>
              </a:cubicBezTo>
              <a:cubicBezTo>
                <a:pt x="1326966" y="3353435"/>
                <a:pt x="619662" y="3486121"/>
                <a:pt x="0" y="3401666"/>
              </a:cubicBezTo>
              <a:cubicBezTo>
                <a:pt x="-38581" y="2947063"/>
                <a:pt x="63341" y="1381884"/>
                <a:pt x="0" y="0"/>
              </a:cubicBezTo>
              <a:close/>
            </a:path>
            <a:path w="2511914" h="3401666" stroke="0" extrusionOk="0">
              <a:moveTo>
                <a:pt x="0" y="0"/>
              </a:moveTo>
              <a:cubicBezTo>
                <a:pt x="817745" y="118645"/>
                <a:pt x="2113475" y="116012"/>
                <a:pt x="2511914" y="0"/>
              </a:cubicBezTo>
              <a:cubicBezTo>
                <a:pt x="2379032" y="1666237"/>
                <a:pt x="2596865" y="2274651"/>
                <a:pt x="2511914" y="3401666"/>
              </a:cubicBezTo>
              <a:cubicBezTo>
                <a:pt x="1666433" y="3536266"/>
                <a:pt x="397111" y="3244470"/>
                <a:pt x="0" y="3401666"/>
              </a:cubicBezTo>
              <a:cubicBezTo>
                <a:pt x="-20187" y="2882605"/>
                <a:pt x="-152480" y="1363198"/>
                <a:pt x="0" y="0"/>
              </a:cubicBezTo>
              <a:close/>
            </a:path>
          </a:pathLst>
        </a:custGeom>
        <a:solidFill>
          <a:srgbClr val="FEB2B8"/>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100">
            <a:solidFill>
              <a:srgbClr val="0E274D"/>
            </a:solidFill>
            <a:latin typeface="+mn-lt"/>
          </a:endParaRPr>
        </a:p>
        <a:p>
          <a:endParaRPr lang="en-US" sz="1100">
            <a:solidFill>
              <a:srgbClr val="0E274D"/>
            </a:solidFill>
            <a:latin typeface="+mn-lt"/>
          </a:endParaRPr>
        </a:p>
        <a:p>
          <a:r>
            <a:rPr lang="en-US" sz="1100">
              <a:solidFill>
                <a:srgbClr val="0E274D"/>
              </a:solidFill>
              <a:latin typeface="+mn-lt"/>
            </a:rPr>
            <a:t>Här kan du fylla i och se utfallet på dina placeringar i framtiden, beroende på din spartid och den förväntade årliga avkastningen (%).</a:t>
          </a:r>
        </a:p>
        <a:p>
          <a:br>
            <a:rPr lang="en-US" sz="1100">
              <a:solidFill>
                <a:srgbClr val="0E274D"/>
              </a:solidFill>
              <a:latin typeface="+mn-lt"/>
            </a:rPr>
          </a:br>
          <a:endParaRPr lang="en-US" sz="1100">
            <a:solidFill>
              <a:srgbClr val="0E274D"/>
            </a:solidFill>
            <a:latin typeface="+mn-lt"/>
          </a:endParaRPr>
        </a:p>
        <a:p>
          <a:r>
            <a:rPr lang="en-US" sz="1100">
              <a:solidFill>
                <a:srgbClr val="0E274D"/>
              </a:solidFill>
              <a:latin typeface="+mn-lt"/>
            </a:rPr>
            <a:t>Sparräknaren är hypotetisk, men kan ge en inblick i hur mycket du måste spara för att komma upp till dina målsättningar.</a:t>
          </a:r>
          <a:br>
            <a:rPr lang="en-US" sz="1100">
              <a:solidFill>
                <a:srgbClr val="0E274D"/>
              </a:solidFill>
              <a:latin typeface="+mn-lt"/>
            </a:rPr>
          </a:br>
          <a:endParaRPr lang="en-US" sz="1100">
            <a:solidFill>
              <a:srgbClr val="0E274D"/>
            </a:solidFill>
            <a:latin typeface="+mn-lt"/>
          </a:endParaRPr>
        </a:p>
        <a:p>
          <a:endParaRPr lang="en-US" sz="1100">
            <a:solidFill>
              <a:srgbClr val="0E274D"/>
            </a:solidFill>
            <a:latin typeface="+mn-lt"/>
          </a:endParaRPr>
        </a:p>
        <a:p>
          <a:r>
            <a:rPr lang="en-US" sz="1100">
              <a:solidFill>
                <a:srgbClr val="0E274D"/>
              </a:solidFill>
              <a:latin typeface="+mn-lt"/>
            </a:rPr>
            <a:t>Kom ihåg att ingen kan förutse framtiden och att denna räknare inte visar det verkliga utfallet, men vi kan ändå planera framåt och ställa upp målsättningar. </a:t>
          </a:r>
        </a:p>
        <a:p>
          <a:br>
            <a:rPr lang="en-US" sz="1100">
              <a:solidFill>
                <a:srgbClr val="0E274D"/>
              </a:solidFill>
              <a:latin typeface="+mn-lt"/>
            </a:rPr>
          </a:br>
          <a:endParaRPr lang="en-US" sz="1100">
            <a:solidFill>
              <a:srgbClr val="0E274D"/>
            </a:solidFill>
            <a:latin typeface="+mn-lt"/>
          </a:endParaRPr>
        </a:p>
      </xdr:txBody>
    </xdr:sp>
    <xdr:clientData/>
  </xdr:twoCellAnchor>
  <xdr:twoCellAnchor>
    <xdr:from>
      <xdr:col>11</xdr:col>
      <xdr:colOff>236284</xdr:colOff>
      <xdr:row>4</xdr:row>
      <xdr:rowOff>87581</xdr:rowOff>
    </xdr:from>
    <xdr:to>
      <xdr:col>13</xdr:col>
      <xdr:colOff>519070</xdr:colOff>
      <xdr:row>21</xdr:row>
      <xdr:rowOff>3000</xdr:rowOff>
    </xdr:to>
    <xdr:sp macro="" textlink="">
      <xdr:nvSpPr>
        <xdr:cNvPr id="36" name="TextBox 35">
          <a:extLst>
            <a:ext uri="{FF2B5EF4-FFF2-40B4-BE49-F238E27FC236}">
              <a16:creationId xmlns:a16="http://schemas.microsoft.com/office/drawing/2014/main" id="{01B638B5-ABF5-4CA9-8423-206EAC4E74C2}"/>
            </a:ext>
          </a:extLst>
        </xdr:cNvPr>
        <xdr:cNvSpPr txBox="1"/>
      </xdr:nvSpPr>
      <xdr:spPr>
        <a:xfrm>
          <a:off x="10680166" y="928022"/>
          <a:ext cx="2725669" cy="2772919"/>
        </a:xfrm>
        <a:custGeom>
          <a:avLst/>
          <a:gdLst>
            <a:gd name="connsiteX0" fmla="*/ 0 w 2725669"/>
            <a:gd name="connsiteY0" fmla="*/ 0 h 2772919"/>
            <a:gd name="connsiteX1" fmla="*/ 2725669 w 2725669"/>
            <a:gd name="connsiteY1" fmla="*/ 0 h 2772919"/>
            <a:gd name="connsiteX2" fmla="*/ 2725669 w 2725669"/>
            <a:gd name="connsiteY2" fmla="*/ 2772919 h 2772919"/>
            <a:gd name="connsiteX3" fmla="*/ 0 w 2725669"/>
            <a:gd name="connsiteY3" fmla="*/ 2772919 h 2772919"/>
            <a:gd name="connsiteX4" fmla="*/ 0 w 2725669"/>
            <a:gd name="connsiteY4" fmla="*/ 0 h 277291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25669" h="2772919" fill="none" extrusionOk="0">
              <a:moveTo>
                <a:pt x="0" y="0"/>
              </a:moveTo>
              <a:cubicBezTo>
                <a:pt x="1136862" y="-49533"/>
                <a:pt x="2147453" y="-14809"/>
                <a:pt x="2725669" y="0"/>
              </a:cubicBezTo>
              <a:cubicBezTo>
                <a:pt x="2813308" y="1198808"/>
                <a:pt x="2652990" y="1880547"/>
                <a:pt x="2725669" y="2772919"/>
              </a:cubicBezTo>
              <a:cubicBezTo>
                <a:pt x="1685625" y="2724688"/>
                <a:pt x="610332" y="2857374"/>
                <a:pt x="0" y="2772919"/>
              </a:cubicBezTo>
              <a:cubicBezTo>
                <a:pt x="-38581" y="2180515"/>
                <a:pt x="63341" y="330027"/>
                <a:pt x="0" y="0"/>
              </a:cubicBezTo>
              <a:close/>
            </a:path>
            <a:path w="2725669" h="2772919" stroke="0" extrusionOk="0">
              <a:moveTo>
                <a:pt x="0" y="0"/>
              </a:moveTo>
              <a:cubicBezTo>
                <a:pt x="309102" y="118645"/>
                <a:pt x="1827800" y="116012"/>
                <a:pt x="2725669" y="0"/>
              </a:cubicBezTo>
              <a:cubicBezTo>
                <a:pt x="2592787" y="709484"/>
                <a:pt x="2810620" y="2298591"/>
                <a:pt x="2725669" y="2772919"/>
              </a:cubicBezTo>
              <a:cubicBezTo>
                <a:pt x="2031706" y="2907519"/>
                <a:pt x="408565" y="2615723"/>
                <a:pt x="0" y="2772919"/>
              </a:cubicBezTo>
              <a:cubicBezTo>
                <a:pt x="-20187" y="2076795"/>
                <a:pt x="-152480" y="1150034"/>
                <a:pt x="0" y="0"/>
              </a:cubicBezTo>
              <a:close/>
            </a:path>
          </a:pathLst>
        </a:custGeom>
        <a:solidFill>
          <a:srgbClr val="F0E1DA"/>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400">
            <a:latin typeface="+mn-lt"/>
          </a:endParaRPr>
        </a:p>
        <a:p>
          <a:endParaRPr lang="en-US" sz="1400">
            <a:latin typeface="+mn-lt"/>
          </a:endParaRPr>
        </a:p>
        <a:p>
          <a:pPr algn="l"/>
          <a:r>
            <a:rPr lang="en-US" sz="1200">
              <a:solidFill>
                <a:srgbClr val="0E274D"/>
              </a:solidFill>
              <a:latin typeface="+mn-lt"/>
            </a:rPr>
            <a:t>Det är viktigt att spara pengar för framtiden. Försök att göra sparandet till en vana och kom ihåg att varje euro är hemåt. </a:t>
          </a:r>
          <a:r>
            <a:rPr lang="en-US" sz="1200" b="1">
              <a:solidFill>
                <a:srgbClr val="0E274D"/>
              </a:solidFill>
              <a:latin typeface="+mn-lt"/>
            </a:rPr>
            <a:t>Spara hellre lite än ingenting alls</a:t>
          </a:r>
          <a:r>
            <a:rPr lang="en-US" sz="1200">
              <a:solidFill>
                <a:srgbClr val="0E274D"/>
              </a:solidFill>
              <a:latin typeface="+mn-lt"/>
            </a:rPr>
            <a:t>. Vi kan också bli bättre på att spara pengar, utmana dig själv med att höja på sparsumman när det känns möjligt. </a:t>
          </a:r>
        </a:p>
        <a:p>
          <a:pPr algn="l"/>
          <a:endParaRPr lang="en-US" sz="1200">
            <a:solidFill>
              <a:srgbClr val="0E274D"/>
            </a:solidFill>
            <a:latin typeface="+mn-lt"/>
          </a:endParaRPr>
        </a:p>
        <a:p>
          <a:pPr algn="l"/>
          <a:r>
            <a:rPr lang="en-US" sz="1200">
              <a:solidFill>
                <a:srgbClr val="0E274D"/>
              </a:solidFill>
              <a:latin typeface="+mn-lt"/>
            </a:rPr>
            <a:t>Tänk på att dra nytta av ränta på ränta-effekten, den hjälper ditt sparkapital att växa</a:t>
          </a:r>
          <a:r>
            <a:rPr lang="en-US" sz="1200" baseline="0">
              <a:solidFill>
                <a:srgbClr val="0E274D"/>
              </a:solidFill>
              <a:latin typeface="+mn-lt"/>
            </a:rPr>
            <a:t> </a:t>
          </a:r>
          <a:r>
            <a:rPr lang="en-US" sz="1200">
              <a:solidFill>
                <a:srgbClr val="0E274D"/>
              </a:solidFill>
              <a:latin typeface="+mn-lt"/>
            </a:rPr>
            <a:t>snabbare. </a:t>
          </a:r>
        </a:p>
      </xdr:txBody>
    </xdr:sp>
    <xdr:clientData/>
  </xdr:twoCellAnchor>
  <xdr:twoCellAnchor>
    <xdr:from>
      <xdr:col>0</xdr:col>
      <xdr:colOff>143224</xdr:colOff>
      <xdr:row>58</xdr:row>
      <xdr:rowOff>85144</xdr:rowOff>
    </xdr:from>
    <xdr:to>
      <xdr:col>2</xdr:col>
      <xdr:colOff>231912</xdr:colOff>
      <xdr:row>65</xdr:row>
      <xdr:rowOff>173934</xdr:rowOff>
    </xdr:to>
    <xdr:sp macro="" textlink="">
      <xdr:nvSpPr>
        <xdr:cNvPr id="38" name="TextBox 37">
          <a:extLst>
            <a:ext uri="{FF2B5EF4-FFF2-40B4-BE49-F238E27FC236}">
              <a16:creationId xmlns:a16="http://schemas.microsoft.com/office/drawing/2014/main" id="{3C04B2C9-DBF5-4E3E-A641-60007266D94F}"/>
            </a:ext>
          </a:extLst>
        </xdr:cNvPr>
        <xdr:cNvSpPr txBox="1"/>
      </xdr:nvSpPr>
      <xdr:spPr>
        <a:xfrm>
          <a:off x="143224" y="11125861"/>
          <a:ext cx="1256536" cy="1587943"/>
        </a:xfrm>
        <a:custGeom>
          <a:avLst/>
          <a:gdLst>
            <a:gd name="connsiteX0" fmla="*/ 0 w 1256536"/>
            <a:gd name="connsiteY0" fmla="*/ 0 h 1587943"/>
            <a:gd name="connsiteX1" fmla="*/ 1256536 w 1256536"/>
            <a:gd name="connsiteY1" fmla="*/ 0 h 1587943"/>
            <a:gd name="connsiteX2" fmla="*/ 1256536 w 1256536"/>
            <a:gd name="connsiteY2" fmla="*/ 1587943 h 1587943"/>
            <a:gd name="connsiteX3" fmla="*/ 0 w 1256536"/>
            <a:gd name="connsiteY3" fmla="*/ 1587943 h 1587943"/>
            <a:gd name="connsiteX4" fmla="*/ 0 w 1256536"/>
            <a:gd name="connsiteY4" fmla="*/ 0 h 158794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256536" h="1587943" fill="none" extrusionOk="0">
              <a:moveTo>
                <a:pt x="0" y="0"/>
              </a:moveTo>
              <a:cubicBezTo>
                <a:pt x="554258" y="3804"/>
                <a:pt x="740716" y="39922"/>
                <a:pt x="1256536" y="0"/>
              </a:cubicBezTo>
              <a:cubicBezTo>
                <a:pt x="1370444" y="248729"/>
                <a:pt x="1341305" y="1263208"/>
                <a:pt x="1256536" y="1587943"/>
              </a:cubicBezTo>
              <a:cubicBezTo>
                <a:pt x="1003554" y="1515743"/>
                <a:pt x="458958" y="1597894"/>
                <a:pt x="0" y="1587943"/>
              </a:cubicBezTo>
              <a:cubicBezTo>
                <a:pt x="-82202" y="1301883"/>
                <a:pt x="13115" y="538849"/>
                <a:pt x="0" y="0"/>
              </a:cubicBezTo>
              <a:close/>
            </a:path>
            <a:path w="1256536" h="1587943" stroke="0" extrusionOk="0">
              <a:moveTo>
                <a:pt x="0" y="0"/>
              </a:moveTo>
              <a:cubicBezTo>
                <a:pt x="470319" y="46093"/>
                <a:pt x="802948" y="-59791"/>
                <a:pt x="1256536" y="0"/>
              </a:cubicBezTo>
              <a:cubicBezTo>
                <a:pt x="1322440" y="554218"/>
                <a:pt x="1365368" y="994565"/>
                <a:pt x="1256536" y="1587943"/>
              </a:cubicBezTo>
              <a:cubicBezTo>
                <a:pt x="1011583" y="1521871"/>
                <a:pt x="332259" y="1492994"/>
                <a:pt x="0" y="1587943"/>
              </a:cubicBezTo>
              <a:cubicBezTo>
                <a:pt x="-28802" y="1248880"/>
                <a:pt x="-35056" y="668046"/>
                <a:pt x="0" y="0"/>
              </a:cubicBezTo>
              <a:close/>
            </a:path>
          </a:pathLst>
        </a:custGeom>
        <a:solidFill>
          <a:srgbClr val="F0E1DA"/>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200">
            <a:solidFill>
              <a:srgbClr val="0E274D"/>
            </a:solidFill>
            <a:latin typeface="+mn-lt"/>
            <a:ea typeface="+mn-ea"/>
            <a:cs typeface="+mn-cs"/>
          </a:endParaRPr>
        </a:p>
        <a:p>
          <a:r>
            <a:rPr lang="en-US" sz="1200">
              <a:solidFill>
                <a:srgbClr val="0E274D"/>
              </a:solidFill>
              <a:latin typeface="+mn-lt"/>
              <a:ea typeface="+mn-ea"/>
              <a:cs typeface="+mn-cs"/>
            </a:rPr>
            <a:t>När du har sparat på lång sikt, kan du med fördel uppdatera ditt startbelopp en gång per år. </a:t>
          </a:r>
        </a:p>
      </xdr:txBody>
    </xdr:sp>
    <xdr:clientData/>
  </xdr:twoCellAnchor>
  <xdr:twoCellAnchor>
    <xdr:from>
      <xdr:col>9</xdr:col>
      <xdr:colOff>0</xdr:colOff>
      <xdr:row>97</xdr:row>
      <xdr:rowOff>0</xdr:rowOff>
    </xdr:from>
    <xdr:to>
      <xdr:col>12</xdr:col>
      <xdr:colOff>940335</xdr:colOff>
      <xdr:row>101</xdr:row>
      <xdr:rowOff>24478</xdr:rowOff>
    </xdr:to>
    <xdr:sp macro="" textlink="">
      <xdr:nvSpPr>
        <xdr:cNvPr id="40" name="TextBox 39">
          <a:extLst>
            <a:ext uri="{FF2B5EF4-FFF2-40B4-BE49-F238E27FC236}">
              <a16:creationId xmlns:a16="http://schemas.microsoft.com/office/drawing/2014/main" id="{CA8B748D-E9FF-475C-89F7-5F7F09CC631F}"/>
            </a:ext>
          </a:extLst>
        </xdr:cNvPr>
        <xdr:cNvSpPr txBox="1"/>
      </xdr:nvSpPr>
      <xdr:spPr>
        <a:xfrm>
          <a:off x="8202706" y="18657794"/>
          <a:ext cx="4503805" cy="775272"/>
        </a:xfrm>
        <a:custGeom>
          <a:avLst/>
          <a:gdLst>
            <a:gd name="connsiteX0" fmla="*/ 0 w 4503805"/>
            <a:gd name="connsiteY0" fmla="*/ 0 h 775272"/>
            <a:gd name="connsiteX1" fmla="*/ 4503805 w 4503805"/>
            <a:gd name="connsiteY1" fmla="*/ 0 h 775272"/>
            <a:gd name="connsiteX2" fmla="*/ 4503805 w 4503805"/>
            <a:gd name="connsiteY2" fmla="*/ 775272 h 775272"/>
            <a:gd name="connsiteX3" fmla="*/ 0 w 4503805"/>
            <a:gd name="connsiteY3" fmla="*/ 775272 h 775272"/>
            <a:gd name="connsiteX4" fmla="*/ 0 w 4503805"/>
            <a:gd name="connsiteY4" fmla="*/ 0 h 77527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4503805" h="775272" fill="none" extrusionOk="0">
              <a:moveTo>
                <a:pt x="0" y="0"/>
              </a:moveTo>
              <a:cubicBezTo>
                <a:pt x="627041" y="-49533"/>
                <a:pt x="3694240" y="-14809"/>
                <a:pt x="4503805" y="0"/>
              </a:cubicBezTo>
              <a:cubicBezTo>
                <a:pt x="4514775" y="166753"/>
                <a:pt x="4444188" y="639380"/>
                <a:pt x="4503805" y="775272"/>
              </a:cubicBezTo>
              <a:cubicBezTo>
                <a:pt x="3473535" y="727041"/>
                <a:pt x="1474811" y="859727"/>
                <a:pt x="0" y="775272"/>
              </a:cubicBezTo>
              <a:cubicBezTo>
                <a:pt x="-23282" y="410941"/>
                <a:pt x="-40826" y="336849"/>
                <a:pt x="0" y="0"/>
              </a:cubicBezTo>
              <a:close/>
            </a:path>
            <a:path w="4503805" h="775272" stroke="0" extrusionOk="0">
              <a:moveTo>
                <a:pt x="0" y="0"/>
              </a:moveTo>
              <a:cubicBezTo>
                <a:pt x="2090251" y="118645"/>
                <a:pt x="3872230" y="116012"/>
                <a:pt x="4503805" y="0"/>
              </a:cubicBezTo>
              <a:cubicBezTo>
                <a:pt x="4524653" y="316864"/>
                <a:pt x="4476074" y="607933"/>
                <a:pt x="4503805" y="775272"/>
              </a:cubicBezTo>
              <a:cubicBezTo>
                <a:pt x="2408678" y="909872"/>
                <a:pt x="1360814" y="618076"/>
                <a:pt x="0" y="775272"/>
              </a:cubicBezTo>
              <a:cubicBezTo>
                <a:pt x="14318" y="513008"/>
                <a:pt x="-51093" y="141934"/>
                <a:pt x="0" y="0"/>
              </a:cubicBezTo>
              <a:close/>
            </a:path>
          </a:pathLst>
        </a:custGeom>
        <a:solidFill>
          <a:srgbClr val="F0E1DA"/>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200">
            <a:solidFill>
              <a:srgbClr val="0E274D"/>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a:solidFill>
                <a:srgbClr val="0E274D"/>
              </a:solidFill>
              <a:latin typeface="+mn-lt"/>
              <a:ea typeface="+mn-ea"/>
              <a:cs typeface="+mn-cs"/>
            </a:rPr>
            <a:t>Vid slutet av varje år kan du uppdatera ovanstående tabell med hur mycket du sparat på hela året för att få en årlig</a:t>
          </a:r>
          <a:r>
            <a:rPr lang="en-US" sz="1200" baseline="0">
              <a:solidFill>
                <a:srgbClr val="0E274D"/>
              </a:solidFill>
              <a:latin typeface="+mn-lt"/>
              <a:ea typeface="+mn-ea"/>
              <a:cs typeface="+mn-cs"/>
            </a:rPr>
            <a:t> översikt</a:t>
          </a:r>
          <a:r>
            <a:rPr lang="en-US" sz="1200">
              <a:solidFill>
                <a:srgbClr val="0E274D"/>
              </a:solidFill>
              <a:latin typeface="+mn-lt"/>
              <a:ea typeface="+mn-ea"/>
              <a:cs typeface="+mn-cs"/>
            </a:rPr>
            <a:t>. </a:t>
          </a:r>
        </a:p>
        <a:p>
          <a:endParaRPr lang="en-US" sz="1200">
            <a:solidFill>
              <a:srgbClr val="0E274D"/>
            </a:solidFill>
            <a:latin typeface="+mn-lt"/>
            <a:ea typeface="+mn-ea"/>
            <a:cs typeface="+mn-cs"/>
          </a:endParaRPr>
        </a:p>
      </xdr:txBody>
    </xdr:sp>
    <xdr:clientData/>
  </xdr:twoCellAnchor>
  <xdr:twoCellAnchor>
    <xdr:from>
      <xdr:col>9</xdr:col>
      <xdr:colOff>0</xdr:colOff>
      <xdr:row>122</xdr:row>
      <xdr:rowOff>0</xdr:rowOff>
    </xdr:from>
    <xdr:to>
      <xdr:col>12</xdr:col>
      <xdr:colOff>940335</xdr:colOff>
      <xdr:row>126</xdr:row>
      <xdr:rowOff>13272</xdr:rowOff>
    </xdr:to>
    <xdr:sp macro="" textlink="">
      <xdr:nvSpPr>
        <xdr:cNvPr id="41" name="TextBox 40">
          <a:extLst>
            <a:ext uri="{FF2B5EF4-FFF2-40B4-BE49-F238E27FC236}">
              <a16:creationId xmlns:a16="http://schemas.microsoft.com/office/drawing/2014/main" id="{4924A863-31E8-4403-A1A0-C29743B63F1B}"/>
            </a:ext>
          </a:extLst>
        </xdr:cNvPr>
        <xdr:cNvSpPr txBox="1"/>
      </xdr:nvSpPr>
      <xdr:spPr>
        <a:xfrm>
          <a:off x="8202706" y="23622000"/>
          <a:ext cx="4503805" cy="775272"/>
        </a:xfrm>
        <a:custGeom>
          <a:avLst/>
          <a:gdLst>
            <a:gd name="connsiteX0" fmla="*/ 0 w 4503805"/>
            <a:gd name="connsiteY0" fmla="*/ 0 h 775272"/>
            <a:gd name="connsiteX1" fmla="*/ 4503805 w 4503805"/>
            <a:gd name="connsiteY1" fmla="*/ 0 h 775272"/>
            <a:gd name="connsiteX2" fmla="*/ 4503805 w 4503805"/>
            <a:gd name="connsiteY2" fmla="*/ 775272 h 775272"/>
            <a:gd name="connsiteX3" fmla="*/ 0 w 4503805"/>
            <a:gd name="connsiteY3" fmla="*/ 775272 h 775272"/>
            <a:gd name="connsiteX4" fmla="*/ 0 w 4503805"/>
            <a:gd name="connsiteY4" fmla="*/ 0 h 77527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4503805" h="775272" fill="none" extrusionOk="0">
              <a:moveTo>
                <a:pt x="0" y="0"/>
              </a:moveTo>
              <a:cubicBezTo>
                <a:pt x="627041" y="-49533"/>
                <a:pt x="3694240" y="-14809"/>
                <a:pt x="4503805" y="0"/>
              </a:cubicBezTo>
              <a:cubicBezTo>
                <a:pt x="4514775" y="166753"/>
                <a:pt x="4444188" y="639380"/>
                <a:pt x="4503805" y="775272"/>
              </a:cubicBezTo>
              <a:cubicBezTo>
                <a:pt x="3473535" y="727041"/>
                <a:pt x="1474811" y="859727"/>
                <a:pt x="0" y="775272"/>
              </a:cubicBezTo>
              <a:cubicBezTo>
                <a:pt x="-23282" y="410941"/>
                <a:pt x="-40826" y="336849"/>
                <a:pt x="0" y="0"/>
              </a:cubicBezTo>
              <a:close/>
            </a:path>
            <a:path w="4503805" h="775272" stroke="0" extrusionOk="0">
              <a:moveTo>
                <a:pt x="0" y="0"/>
              </a:moveTo>
              <a:cubicBezTo>
                <a:pt x="2090251" y="118645"/>
                <a:pt x="3872230" y="116012"/>
                <a:pt x="4503805" y="0"/>
              </a:cubicBezTo>
              <a:cubicBezTo>
                <a:pt x="4524653" y="316864"/>
                <a:pt x="4476074" y="607933"/>
                <a:pt x="4503805" y="775272"/>
              </a:cubicBezTo>
              <a:cubicBezTo>
                <a:pt x="2408678" y="909872"/>
                <a:pt x="1360814" y="618076"/>
                <a:pt x="0" y="775272"/>
              </a:cubicBezTo>
              <a:cubicBezTo>
                <a:pt x="14318" y="513008"/>
                <a:pt x="-51093" y="141934"/>
                <a:pt x="0" y="0"/>
              </a:cubicBezTo>
              <a:close/>
            </a:path>
          </a:pathLst>
        </a:custGeom>
        <a:solidFill>
          <a:srgbClr val="F0E1DA"/>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200">
            <a:solidFill>
              <a:srgbClr val="0E274D"/>
            </a:solidFill>
            <a:latin typeface="+mn-lt"/>
            <a:ea typeface="+mn-ea"/>
            <a:cs typeface="+mn-cs"/>
          </a:endParaRPr>
        </a:p>
        <a:p>
          <a:r>
            <a:rPr lang="en-US" sz="1200">
              <a:solidFill>
                <a:srgbClr val="0E274D"/>
              </a:solidFill>
              <a:latin typeface="+mn-lt"/>
              <a:ea typeface="+mn-ea"/>
              <a:cs typeface="+mn-cs"/>
            </a:rPr>
            <a:t>Vid slutet av var</a:t>
          </a:r>
          <a:r>
            <a:rPr lang="en-US" sz="1200" baseline="0">
              <a:solidFill>
                <a:srgbClr val="0E274D"/>
              </a:solidFill>
              <a:latin typeface="+mn-lt"/>
              <a:ea typeface="+mn-ea"/>
              <a:cs typeface="+mn-cs"/>
            </a:rPr>
            <a:t> femte</a:t>
          </a:r>
          <a:r>
            <a:rPr lang="en-US" sz="1200">
              <a:solidFill>
                <a:srgbClr val="0E274D"/>
              </a:solidFill>
              <a:latin typeface="+mn-lt"/>
              <a:ea typeface="+mn-ea"/>
              <a:cs typeface="+mn-cs"/>
            </a:rPr>
            <a:t> år kan du uppdatera ovanstående tabell med hur mycket du sparat på den tiden för att få en årlig översikt. </a:t>
          </a:r>
        </a:p>
      </xdr:txBody>
    </xdr:sp>
    <xdr:clientData/>
  </xdr:twoCellAnchor>
  <xdr:twoCellAnchor>
    <xdr:from>
      <xdr:col>0</xdr:col>
      <xdr:colOff>91108</xdr:colOff>
      <xdr:row>81</xdr:row>
      <xdr:rowOff>124240</xdr:rowOff>
    </xdr:from>
    <xdr:to>
      <xdr:col>2</xdr:col>
      <xdr:colOff>179796</xdr:colOff>
      <xdr:row>89</xdr:row>
      <xdr:rowOff>22530</xdr:rowOff>
    </xdr:to>
    <xdr:sp macro="" textlink="">
      <xdr:nvSpPr>
        <xdr:cNvPr id="42" name="TextBox 41">
          <a:extLst>
            <a:ext uri="{FF2B5EF4-FFF2-40B4-BE49-F238E27FC236}">
              <a16:creationId xmlns:a16="http://schemas.microsoft.com/office/drawing/2014/main" id="{AC540DE9-553E-4681-A2DA-67D0F97B0019}"/>
            </a:ext>
          </a:extLst>
        </xdr:cNvPr>
        <xdr:cNvSpPr txBox="1"/>
      </xdr:nvSpPr>
      <xdr:spPr>
        <a:xfrm>
          <a:off x="91108" y="15778370"/>
          <a:ext cx="1256536" cy="1587943"/>
        </a:xfrm>
        <a:custGeom>
          <a:avLst/>
          <a:gdLst>
            <a:gd name="connsiteX0" fmla="*/ 0 w 1256536"/>
            <a:gd name="connsiteY0" fmla="*/ 0 h 1587943"/>
            <a:gd name="connsiteX1" fmla="*/ 1256536 w 1256536"/>
            <a:gd name="connsiteY1" fmla="*/ 0 h 1587943"/>
            <a:gd name="connsiteX2" fmla="*/ 1256536 w 1256536"/>
            <a:gd name="connsiteY2" fmla="*/ 1587943 h 1587943"/>
            <a:gd name="connsiteX3" fmla="*/ 0 w 1256536"/>
            <a:gd name="connsiteY3" fmla="*/ 1587943 h 1587943"/>
            <a:gd name="connsiteX4" fmla="*/ 0 w 1256536"/>
            <a:gd name="connsiteY4" fmla="*/ 0 h 158794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256536" h="1587943" fill="none" extrusionOk="0">
              <a:moveTo>
                <a:pt x="0" y="0"/>
              </a:moveTo>
              <a:cubicBezTo>
                <a:pt x="554258" y="3804"/>
                <a:pt x="740716" y="39922"/>
                <a:pt x="1256536" y="0"/>
              </a:cubicBezTo>
              <a:cubicBezTo>
                <a:pt x="1370444" y="248729"/>
                <a:pt x="1341305" y="1263208"/>
                <a:pt x="1256536" y="1587943"/>
              </a:cubicBezTo>
              <a:cubicBezTo>
                <a:pt x="1003554" y="1515743"/>
                <a:pt x="458958" y="1597894"/>
                <a:pt x="0" y="1587943"/>
              </a:cubicBezTo>
              <a:cubicBezTo>
                <a:pt x="-82202" y="1301883"/>
                <a:pt x="13115" y="538849"/>
                <a:pt x="0" y="0"/>
              </a:cubicBezTo>
              <a:close/>
            </a:path>
            <a:path w="1256536" h="1587943" stroke="0" extrusionOk="0">
              <a:moveTo>
                <a:pt x="0" y="0"/>
              </a:moveTo>
              <a:cubicBezTo>
                <a:pt x="470319" y="46093"/>
                <a:pt x="802948" y="-59791"/>
                <a:pt x="1256536" y="0"/>
              </a:cubicBezTo>
              <a:cubicBezTo>
                <a:pt x="1322440" y="554218"/>
                <a:pt x="1365368" y="994565"/>
                <a:pt x="1256536" y="1587943"/>
              </a:cubicBezTo>
              <a:cubicBezTo>
                <a:pt x="1011583" y="1521871"/>
                <a:pt x="332259" y="1492994"/>
                <a:pt x="0" y="1587943"/>
              </a:cubicBezTo>
              <a:cubicBezTo>
                <a:pt x="-28802" y="1248880"/>
                <a:pt x="-35056" y="668046"/>
                <a:pt x="0" y="0"/>
              </a:cubicBezTo>
              <a:close/>
            </a:path>
          </a:pathLst>
        </a:custGeom>
        <a:solidFill>
          <a:srgbClr val="F0E1DA"/>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200">
            <a:solidFill>
              <a:srgbClr val="0E274D"/>
            </a:solidFill>
            <a:latin typeface="+mn-lt"/>
            <a:ea typeface="+mn-ea"/>
            <a:cs typeface="+mn-cs"/>
          </a:endParaRPr>
        </a:p>
        <a:p>
          <a:r>
            <a:rPr lang="en-US" sz="1200">
              <a:solidFill>
                <a:srgbClr val="0E274D"/>
              </a:solidFill>
              <a:latin typeface="+mn-lt"/>
              <a:ea typeface="+mn-ea"/>
              <a:cs typeface="+mn-cs"/>
            </a:rPr>
            <a:t>När du har sparat på lång sikt, kan du med fördel uppdatera ditt startbelopp en gång per år. </a:t>
          </a:r>
        </a:p>
      </xdr:txBody>
    </xdr:sp>
    <xdr:clientData/>
  </xdr:twoCellAnchor>
  <xdr:twoCellAnchor>
    <xdr:from>
      <xdr:col>0</xdr:col>
      <xdr:colOff>107674</xdr:colOff>
      <xdr:row>104</xdr:row>
      <xdr:rowOff>57978</xdr:rowOff>
    </xdr:from>
    <xdr:to>
      <xdr:col>2</xdr:col>
      <xdr:colOff>196362</xdr:colOff>
      <xdr:row>111</xdr:row>
      <xdr:rowOff>146768</xdr:rowOff>
    </xdr:to>
    <xdr:sp macro="" textlink="">
      <xdr:nvSpPr>
        <xdr:cNvPr id="43" name="TextBox 42">
          <a:extLst>
            <a:ext uri="{FF2B5EF4-FFF2-40B4-BE49-F238E27FC236}">
              <a16:creationId xmlns:a16="http://schemas.microsoft.com/office/drawing/2014/main" id="{D6E76716-74EE-48F8-8D95-1FD9E297EEC7}"/>
            </a:ext>
          </a:extLst>
        </xdr:cNvPr>
        <xdr:cNvSpPr txBox="1"/>
      </xdr:nvSpPr>
      <xdr:spPr>
        <a:xfrm>
          <a:off x="107674" y="20325521"/>
          <a:ext cx="1256536" cy="1587943"/>
        </a:xfrm>
        <a:custGeom>
          <a:avLst/>
          <a:gdLst>
            <a:gd name="connsiteX0" fmla="*/ 0 w 1256536"/>
            <a:gd name="connsiteY0" fmla="*/ 0 h 1587943"/>
            <a:gd name="connsiteX1" fmla="*/ 1256536 w 1256536"/>
            <a:gd name="connsiteY1" fmla="*/ 0 h 1587943"/>
            <a:gd name="connsiteX2" fmla="*/ 1256536 w 1256536"/>
            <a:gd name="connsiteY2" fmla="*/ 1587943 h 1587943"/>
            <a:gd name="connsiteX3" fmla="*/ 0 w 1256536"/>
            <a:gd name="connsiteY3" fmla="*/ 1587943 h 1587943"/>
            <a:gd name="connsiteX4" fmla="*/ 0 w 1256536"/>
            <a:gd name="connsiteY4" fmla="*/ 0 h 158794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256536" h="1587943" fill="none" extrusionOk="0">
              <a:moveTo>
                <a:pt x="0" y="0"/>
              </a:moveTo>
              <a:cubicBezTo>
                <a:pt x="554258" y="3804"/>
                <a:pt x="740716" y="39922"/>
                <a:pt x="1256536" y="0"/>
              </a:cubicBezTo>
              <a:cubicBezTo>
                <a:pt x="1370444" y="248729"/>
                <a:pt x="1341305" y="1263208"/>
                <a:pt x="1256536" y="1587943"/>
              </a:cubicBezTo>
              <a:cubicBezTo>
                <a:pt x="1003554" y="1515743"/>
                <a:pt x="458958" y="1597894"/>
                <a:pt x="0" y="1587943"/>
              </a:cubicBezTo>
              <a:cubicBezTo>
                <a:pt x="-82202" y="1301883"/>
                <a:pt x="13115" y="538849"/>
                <a:pt x="0" y="0"/>
              </a:cubicBezTo>
              <a:close/>
            </a:path>
            <a:path w="1256536" h="1587943" stroke="0" extrusionOk="0">
              <a:moveTo>
                <a:pt x="0" y="0"/>
              </a:moveTo>
              <a:cubicBezTo>
                <a:pt x="470319" y="46093"/>
                <a:pt x="802948" y="-59791"/>
                <a:pt x="1256536" y="0"/>
              </a:cubicBezTo>
              <a:cubicBezTo>
                <a:pt x="1322440" y="554218"/>
                <a:pt x="1365368" y="994565"/>
                <a:pt x="1256536" y="1587943"/>
              </a:cubicBezTo>
              <a:cubicBezTo>
                <a:pt x="1011583" y="1521871"/>
                <a:pt x="332259" y="1492994"/>
                <a:pt x="0" y="1587943"/>
              </a:cubicBezTo>
              <a:cubicBezTo>
                <a:pt x="-28802" y="1248880"/>
                <a:pt x="-35056" y="668046"/>
                <a:pt x="0" y="0"/>
              </a:cubicBezTo>
              <a:close/>
            </a:path>
          </a:pathLst>
        </a:custGeom>
        <a:solidFill>
          <a:srgbClr val="F0E1DA"/>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200">
            <a:solidFill>
              <a:srgbClr val="0E274D"/>
            </a:solidFill>
            <a:latin typeface="+mn-lt"/>
            <a:ea typeface="+mn-ea"/>
            <a:cs typeface="+mn-cs"/>
          </a:endParaRPr>
        </a:p>
        <a:p>
          <a:r>
            <a:rPr lang="en-US" sz="1200">
              <a:solidFill>
                <a:srgbClr val="0E274D"/>
              </a:solidFill>
              <a:latin typeface="+mn-lt"/>
              <a:ea typeface="+mn-ea"/>
              <a:cs typeface="+mn-cs"/>
            </a:rPr>
            <a:t>När du har sparat på lång sikt, kan du med fördel uppdatera ditt startbelopp en gång per år. </a:t>
          </a:r>
        </a:p>
      </xdr:txBody>
    </xdr:sp>
    <xdr:clientData/>
  </xdr:twoCellAnchor>
  <xdr:twoCellAnchor>
    <xdr:from>
      <xdr:col>9</xdr:col>
      <xdr:colOff>0</xdr:colOff>
      <xdr:row>68</xdr:row>
      <xdr:rowOff>82826</xdr:rowOff>
    </xdr:from>
    <xdr:to>
      <xdr:col>12</xdr:col>
      <xdr:colOff>940335</xdr:colOff>
      <xdr:row>72</xdr:row>
      <xdr:rowOff>99021</xdr:rowOff>
    </xdr:to>
    <xdr:sp macro="" textlink="">
      <xdr:nvSpPr>
        <xdr:cNvPr id="44" name="TextBox 43">
          <a:extLst>
            <a:ext uri="{FF2B5EF4-FFF2-40B4-BE49-F238E27FC236}">
              <a16:creationId xmlns:a16="http://schemas.microsoft.com/office/drawing/2014/main" id="{584C71C1-9EAD-49DC-8EB2-452E7421D247}"/>
            </a:ext>
          </a:extLst>
        </xdr:cNvPr>
        <xdr:cNvSpPr txBox="1"/>
      </xdr:nvSpPr>
      <xdr:spPr>
        <a:xfrm>
          <a:off x="8183217" y="13194196"/>
          <a:ext cx="4518422" cy="778195"/>
        </a:xfrm>
        <a:custGeom>
          <a:avLst/>
          <a:gdLst>
            <a:gd name="connsiteX0" fmla="*/ 0 w 4518422"/>
            <a:gd name="connsiteY0" fmla="*/ 0 h 778195"/>
            <a:gd name="connsiteX1" fmla="*/ 4518422 w 4518422"/>
            <a:gd name="connsiteY1" fmla="*/ 0 h 778195"/>
            <a:gd name="connsiteX2" fmla="*/ 4518422 w 4518422"/>
            <a:gd name="connsiteY2" fmla="*/ 778195 h 778195"/>
            <a:gd name="connsiteX3" fmla="*/ 0 w 4518422"/>
            <a:gd name="connsiteY3" fmla="*/ 778195 h 778195"/>
            <a:gd name="connsiteX4" fmla="*/ 0 w 4518422"/>
            <a:gd name="connsiteY4" fmla="*/ 0 h 77819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4518422" h="778195" fill="none" extrusionOk="0">
              <a:moveTo>
                <a:pt x="0" y="0"/>
              </a:moveTo>
              <a:cubicBezTo>
                <a:pt x="1064708" y="-49533"/>
                <a:pt x="3805195" y="-14809"/>
                <a:pt x="4518422" y="0"/>
              </a:cubicBezTo>
              <a:cubicBezTo>
                <a:pt x="4498108" y="347616"/>
                <a:pt x="4529414" y="514866"/>
                <a:pt x="4518422" y="778195"/>
              </a:cubicBezTo>
              <a:cubicBezTo>
                <a:pt x="3646857" y="729964"/>
                <a:pt x="1147434" y="862650"/>
                <a:pt x="0" y="778195"/>
              </a:cubicBezTo>
              <a:cubicBezTo>
                <a:pt x="31795" y="403839"/>
                <a:pt x="42729" y="139306"/>
                <a:pt x="0" y="0"/>
              </a:cubicBezTo>
              <a:close/>
            </a:path>
            <a:path w="4518422" h="778195" stroke="0" extrusionOk="0">
              <a:moveTo>
                <a:pt x="0" y="0"/>
              </a:moveTo>
              <a:cubicBezTo>
                <a:pt x="536463" y="118645"/>
                <a:pt x="2699902" y="116012"/>
                <a:pt x="4518422" y="0"/>
              </a:cubicBezTo>
              <a:cubicBezTo>
                <a:pt x="4469971" y="224134"/>
                <a:pt x="4521435" y="681963"/>
                <a:pt x="4518422" y="778195"/>
              </a:cubicBezTo>
              <a:cubicBezTo>
                <a:pt x="3863867" y="912795"/>
                <a:pt x="1539274" y="620999"/>
                <a:pt x="0" y="778195"/>
              </a:cubicBezTo>
              <a:cubicBezTo>
                <a:pt x="-25932" y="636123"/>
                <a:pt x="19928" y="323673"/>
                <a:pt x="0" y="0"/>
              </a:cubicBezTo>
              <a:close/>
            </a:path>
          </a:pathLst>
        </a:custGeom>
        <a:solidFill>
          <a:srgbClr val="F0E1DA"/>
        </a:solidFill>
        <a:ln>
          <a:solidFill>
            <a:schemeClr val="bg1"/>
          </a:solidFill>
          <a:extLst>
            <a:ext uri="{C807C97D-BFC1-408E-A445-0C87EB9F89A2}">
              <ask:lineSketchStyleProps xmlns:ask="http://schemas.microsoft.com/office/drawing/2018/sketchyshapes" sd="1219033472">
                <a:prstGeom prst="rect">
                  <a:avLst/>
                </a:prstGeom>
                <ask:type>
                  <ask:lineSketchCurved/>
                </ask:type>
              </ask:lineSketchStyleProps>
            </a:ext>
          </a:extLst>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200">
            <a:solidFill>
              <a:srgbClr val="0E274D"/>
            </a:solidFill>
            <a:latin typeface="+mn-lt"/>
            <a:ea typeface="+mn-ea"/>
            <a:cs typeface="+mn-cs"/>
          </a:endParaRPr>
        </a:p>
        <a:p>
          <a:r>
            <a:rPr lang="en-US" sz="1200">
              <a:solidFill>
                <a:srgbClr val="0E274D"/>
              </a:solidFill>
              <a:latin typeface="+mn-lt"/>
              <a:ea typeface="+mn-ea"/>
              <a:cs typeface="+mn-cs"/>
            </a:rPr>
            <a:t>Vid</a:t>
          </a:r>
          <a:r>
            <a:rPr lang="en-US" sz="1200" baseline="0">
              <a:solidFill>
                <a:srgbClr val="0E274D"/>
              </a:solidFill>
              <a:latin typeface="+mn-lt"/>
              <a:ea typeface="+mn-ea"/>
              <a:cs typeface="+mn-cs"/>
            </a:rPr>
            <a:t> slutet av varje år kan du uppdatera ovanstående tabell med hur mycket du sparat på hela året för att få en årlig översikt. </a:t>
          </a:r>
          <a:endParaRPr lang="en-US" sz="1200">
            <a:solidFill>
              <a:srgbClr val="0E274D"/>
            </a:solidFill>
            <a:latin typeface="+mn-lt"/>
            <a:ea typeface="+mn-ea"/>
            <a:cs typeface="+mn-cs"/>
          </a:endParaRPr>
        </a:p>
      </xdr:txBody>
    </xdr:sp>
    <xdr:clientData/>
  </xdr:twoCellAnchor>
</xdr:wsDr>
</file>

<file path=xl/drawings/drawing3.xml><?xml version="1.0" encoding="utf-8"?>
<c:userShapes xmlns:c="http://schemas.openxmlformats.org/drawingml/2006/chart">
  <cdr:relSizeAnchor xmlns:cdr="http://schemas.openxmlformats.org/drawingml/2006/chartDrawing">
    <cdr:from>
      <cdr:x>0.26741</cdr:x>
      <cdr:y>0.45689</cdr:y>
    </cdr:from>
    <cdr:to>
      <cdr:x>0.64632</cdr:x>
      <cdr:y>0.73114</cdr:y>
    </cdr:to>
    <cdr:sp macro="" textlink="Sparande!$E$53">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79795" y="1142236"/>
          <a:ext cx="1104944" cy="685630"/>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35C57B07-B67B-4E87-913D-7DC523C9993A}" type="TxLink">
            <a:rPr lang="en-US" sz="2400" b="0" i="0" u="none" strike="noStrike">
              <a:ln>
                <a:solidFill>
                  <a:srgbClr val="0E274D"/>
                </a:solidFill>
              </a:ln>
              <a:solidFill>
                <a:srgbClr val="0E274D"/>
              </a:solidFill>
              <a:latin typeface="Calibri"/>
              <a:cs typeface="Calibri"/>
            </a:rPr>
            <a:pPr/>
            <a:t>#N/A</a:t>
          </a:fld>
          <a:endParaRPr lang="en-US" sz="9600" b="0">
            <a:ln>
              <a:solidFill>
                <a:srgbClr val="0E274D"/>
              </a:solidFill>
            </a:ln>
            <a:solidFill>
              <a:srgbClr val="0E274D"/>
            </a:solidFill>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0.26624</cdr:x>
      <cdr:y>0.45734</cdr:y>
    </cdr:from>
    <cdr:to>
      <cdr:x>0.46771</cdr:x>
      <cdr:y>0.68882</cdr:y>
    </cdr:to>
    <cdr:sp macro="" textlink="Sparande!$D$54">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40492" y="1149046"/>
          <a:ext cx="560356" cy="581583"/>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C64FE741-6134-4C23-923C-3B9AF0760BE4}" type="TxLink">
            <a:rPr lang="en-US" sz="2400" b="1" i="0" u="none" strike="noStrike">
              <a:solidFill>
                <a:srgbClr val="0E274D"/>
              </a:solidFill>
              <a:latin typeface="Calibri"/>
              <a:cs typeface="Calibri"/>
            </a:rPr>
            <a:pPr/>
            <a:t> </a:t>
          </a:fld>
          <a:endParaRPr lang="en-US" sz="85700" b="1">
            <a:solidFill>
              <a:srgbClr val="0E274D"/>
            </a:solidFill>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0.26741</cdr:x>
      <cdr:y>0.45689</cdr:y>
    </cdr:from>
    <cdr:to>
      <cdr:x>0.64632</cdr:x>
      <cdr:y>0.73114</cdr:y>
    </cdr:to>
    <cdr:sp macro="" textlink="Sparande!$E$76">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79795" y="1142236"/>
          <a:ext cx="1104944" cy="685630"/>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56DA4744-A464-447D-9D26-1DF34D1575B7}" type="TxLink">
            <a:rPr lang="en-US" sz="2400" b="0" i="0" u="none" strike="noStrike">
              <a:ln>
                <a:solidFill>
                  <a:srgbClr val="0E274D"/>
                </a:solidFill>
              </a:ln>
              <a:solidFill>
                <a:srgbClr val="0E274D"/>
              </a:solidFill>
              <a:latin typeface="Calibri"/>
              <a:cs typeface="Calibri"/>
            </a:rPr>
            <a:pPr/>
            <a:t>#N/A</a:t>
          </a:fld>
          <a:endParaRPr lang="en-US" sz="28700" b="0">
            <a:ln>
              <a:solidFill>
                <a:srgbClr val="0E274D"/>
              </a:solidFill>
            </a:ln>
            <a:solidFill>
              <a:srgbClr val="0E274D"/>
            </a:solidFill>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0.25938</cdr:x>
      <cdr:y>0.46871</cdr:y>
    </cdr:from>
    <cdr:to>
      <cdr:x>0.46085</cdr:x>
      <cdr:y>0.70019</cdr:y>
    </cdr:to>
    <cdr:sp macro="" textlink="Sparande!$D$77">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21430" y="1177614"/>
          <a:ext cx="560356" cy="581582"/>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A0FFE0CB-82BB-4120-A14C-E293AB169D9C}" type="TxLink">
            <a:rPr lang="en-US" sz="2400" b="1" i="0" u="none" strike="noStrike">
              <a:solidFill>
                <a:srgbClr val="0E274D"/>
              </a:solidFill>
              <a:latin typeface="Calibri"/>
              <a:cs typeface="Calibri"/>
            </a:rPr>
            <a:pPr/>
            <a:t> </a:t>
          </a:fld>
          <a:endParaRPr lang="en-US" sz="2400" b="1">
            <a:solidFill>
              <a:srgbClr val="0E274D"/>
            </a:solidFill>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0.26741</cdr:x>
      <cdr:y>0.45689</cdr:y>
    </cdr:from>
    <cdr:to>
      <cdr:x>0.64632</cdr:x>
      <cdr:y>0.73114</cdr:y>
    </cdr:to>
    <cdr:sp macro="" textlink="Sparande!$E$99">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79795" y="1142236"/>
          <a:ext cx="1104944" cy="685630"/>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1A59086D-A9B1-4B26-B437-088B7EC8A700}" type="TxLink">
            <a:rPr lang="en-US" sz="2400" b="0" i="0" u="none" strike="noStrike">
              <a:ln>
                <a:solidFill>
                  <a:srgbClr val="0E274D"/>
                </a:solidFill>
              </a:ln>
              <a:solidFill>
                <a:srgbClr val="0E274D"/>
              </a:solidFill>
              <a:latin typeface="Calibri"/>
              <a:cs typeface="Calibri"/>
            </a:rPr>
            <a:pPr/>
            <a:t>#N/A</a:t>
          </a:fld>
          <a:endParaRPr lang="en-US" sz="85700" b="0">
            <a:ln>
              <a:solidFill>
                <a:srgbClr val="0E274D"/>
              </a:solidFill>
            </a:ln>
            <a:solidFill>
              <a:srgbClr val="0E274D"/>
            </a:solidFill>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0.25938</cdr:x>
      <cdr:y>0.46871</cdr:y>
    </cdr:from>
    <cdr:to>
      <cdr:x>0.46085</cdr:x>
      <cdr:y>0.70019</cdr:y>
    </cdr:to>
    <cdr:sp macro="" textlink="Sparande!$D$100">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21430" y="1177614"/>
          <a:ext cx="560356" cy="581582"/>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F371F9F6-42CC-4A20-896D-C328A5F13A64}" type="TxLink">
            <a:rPr lang="en-US" sz="2400" b="1" i="0" u="none" strike="noStrike">
              <a:solidFill>
                <a:srgbClr val="0E274D"/>
              </a:solidFill>
              <a:latin typeface="Calibri"/>
              <a:cs typeface="Calibri"/>
            </a:rPr>
            <a:pPr/>
            <a:t> </a:t>
          </a:fld>
          <a:endParaRPr lang="en-US" sz="4800" b="1">
            <a:solidFill>
              <a:srgbClr val="0E274D"/>
            </a:solidFill>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0.26741</cdr:x>
      <cdr:y>0.45689</cdr:y>
    </cdr:from>
    <cdr:to>
      <cdr:x>0.64632</cdr:x>
      <cdr:y>0.73114</cdr:y>
    </cdr:to>
    <cdr:sp macro="" textlink="Sparande!$E$122">
      <cdr:nvSpPr>
        <cdr:cNvPr id="2" name="TextBox 1">
          <a:extLst xmlns:a="http://schemas.openxmlformats.org/drawingml/2006/main">
            <a:ext uri="{FF2B5EF4-FFF2-40B4-BE49-F238E27FC236}">
              <a16:creationId xmlns:a16="http://schemas.microsoft.com/office/drawing/2014/main" id="{6287EAAB-0467-4301-B1A8-735D4D9C8F13}"/>
            </a:ext>
          </a:extLst>
        </cdr:cNvPr>
        <cdr:cNvSpPr txBox="1"/>
      </cdr:nvSpPr>
      <cdr:spPr>
        <a:xfrm xmlns:a="http://schemas.openxmlformats.org/drawingml/2006/main">
          <a:off x="779795" y="1142236"/>
          <a:ext cx="1104944" cy="685630"/>
        </a:xfrm>
        <a:prstGeom xmlns:a="http://schemas.openxmlformats.org/drawingml/2006/main" prst="rect">
          <a:avLst/>
        </a:prstGeom>
        <a:ln xmlns:a="http://schemas.openxmlformats.org/drawingml/2006/main">
          <a:noFill/>
        </a:ln>
      </cdr:spPr>
      <cdr:txBody>
        <a:bodyPr xmlns:a="http://schemas.openxmlformats.org/drawingml/2006/main" vertOverflow="clip" wrap="none" rtlCol="0"/>
        <a:lstStyle xmlns:a="http://schemas.openxmlformats.org/drawingml/2006/main"/>
        <a:p xmlns:a="http://schemas.openxmlformats.org/drawingml/2006/main">
          <a:fld id="{AE7C0A6E-8ECE-4D80-9319-60D4633D0395}" type="TxLink">
            <a:rPr lang="en-US" sz="2400" b="0" i="0" u="none" strike="noStrike">
              <a:ln>
                <a:solidFill>
                  <a:srgbClr val="0E274D"/>
                </a:solidFill>
              </a:ln>
              <a:solidFill>
                <a:srgbClr val="0E274D"/>
              </a:solidFill>
              <a:latin typeface="Calibri"/>
              <a:cs typeface="Calibri"/>
            </a:rPr>
            <a:pPr/>
            <a:t>#N/A</a:t>
          </a:fld>
          <a:endParaRPr lang="en-US" sz="255800" b="0">
            <a:ln>
              <a:solidFill>
                <a:srgbClr val="0E274D"/>
              </a:solidFill>
            </a:ln>
            <a:solidFill>
              <a:srgbClr val="0E274D"/>
            </a:solidFill>
          </a:endParaRP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42D13-3B47-4699-9534-AD30BD59B1B2}">
  <sheetPr codeName="Sheet1"/>
  <dimension ref="A1:J38"/>
  <sheetViews>
    <sheetView tabSelected="1" zoomScale="80" zoomScaleNormal="80" workbookViewId="0"/>
  </sheetViews>
  <sheetFormatPr defaultColWidth="8.85546875" defaultRowHeight="15" x14ac:dyDescent="0.25"/>
  <cols>
    <col min="1" max="1" width="8.85546875" style="71"/>
    <col min="2" max="2" width="12.7109375" style="71" bestFit="1" customWidth="1"/>
    <col min="3" max="3" width="2.28515625" style="73" customWidth="1"/>
    <col min="4" max="4" width="14.28515625" style="74" customWidth="1"/>
    <col min="5" max="5" width="18.5703125" style="74" customWidth="1"/>
    <col min="6" max="8" width="15.28515625" style="71" customWidth="1"/>
    <col min="9" max="16384" width="8.85546875" style="71"/>
  </cols>
  <sheetData>
    <row r="1" spans="1:10" x14ac:dyDescent="0.25">
      <c r="A1" s="68"/>
      <c r="B1" s="68"/>
      <c r="C1" s="69"/>
      <c r="D1" s="70"/>
      <c r="E1" s="70"/>
      <c r="F1" s="68"/>
      <c r="G1" s="68"/>
      <c r="H1" s="68"/>
      <c r="I1" s="68"/>
      <c r="J1" s="68"/>
    </row>
    <row r="2" spans="1:10" x14ac:dyDescent="0.25">
      <c r="A2" s="68"/>
      <c r="B2" s="68"/>
      <c r="C2" s="69"/>
      <c r="D2" s="70"/>
      <c r="E2" s="70"/>
      <c r="F2" s="68"/>
      <c r="G2" s="68"/>
      <c r="H2" s="68"/>
      <c r="I2" s="68"/>
      <c r="J2" s="68"/>
    </row>
    <row r="3" spans="1:10" x14ac:dyDescent="0.25">
      <c r="A3" s="68"/>
      <c r="B3" s="68"/>
      <c r="C3" s="69"/>
      <c r="D3" s="70"/>
      <c r="E3" s="70"/>
      <c r="F3" s="68"/>
      <c r="G3" s="68"/>
      <c r="H3" s="68"/>
      <c r="I3" s="68"/>
      <c r="J3" s="68"/>
    </row>
    <row r="4" spans="1:10" x14ac:dyDescent="0.25">
      <c r="A4" s="68"/>
      <c r="B4" s="68"/>
      <c r="C4" s="69"/>
      <c r="D4" s="70"/>
      <c r="E4" s="70"/>
      <c r="F4" s="68"/>
      <c r="G4" s="68"/>
      <c r="H4" s="68"/>
      <c r="I4" s="68"/>
      <c r="J4" s="68"/>
    </row>
    <row r="5" spans="1:10" x14ac:dyDescent="0.25">
      <c r="A5" s="68"/>
      <c r="B5" s="68"/>
      <c r="C5" s="69"/>
      <c r="D5" s="70"/>
      <c r="E5" s="70"/>
      <c r="F5" s="68"/>
      <c r="G5" s="68"/>
      <c r="H5" s="68"/>
      <c r="I5" s="68"/>
      <c r="J5" s="68"/>
    </row>
    <row r="6" spans="1:10" x14ac:dyDescent="0.25">
      <c r="A6" s="68"/>
      <c r="B6" s="68"/>
      <c r="C6" s="69"/>
      <c r="D6" s="70"/>
      <c r="E6" s="70"/>
      <c r="F6" s="68"/>
      <c r="G6" s="68"/>
      <c r="H6" s="68"/>
      <c r="I6" s="68"/>
      <c r="J6" s="68"/>
    </row>
    <row r="7" spans="1:10" x14ac:dyDescent="0.25">
      <c r="A7" s="68"/>
      <c r="B7" s="68"/>
      <c r="C7" s="69"/>
      <c r="D7" s="70"/>
      <c r="E7" s="70"/>
      <c r="F7" s="68"/>
      <c r="G7" s="68"/>
      <c r="H7" s="68"/>
      <c r="I7" s="68"/>
      <c r="J7" s="68"/>
    </row>
    <row r="8" spans="1:10" x14ac:dyDescent="0.25">
      <c r="A8" s="68"/>
      <c r="B8" s="68"/>
      <c r="C8" s="69"/>
      <c r="D8" s="70"/>
      <c r="E8" s="70"/>
      <c r="F8" s="68"/>
      <c r="G8" s="68"/>
      <c r="H8" s="68"/>
      <c r="I8" s="68"/>
      <c r="J8" s="68"/>
    </row>
    <row r="9" spans="1:10" x14ac:dyDescent="0.25">
      <c r="A9" s="68"/>
      <c r="B9" s="68"/>
      <c r="C9" s="69"/>
      <c r="D9" s="70"/>
      <c r="E9" s="70"/>
      <c r="F9" s="68"/>
      <c r="G9" s="68"/>
      <c r="H9" s="68"/>
      <c r="I9" s="68"/>
      <c r="J9" s="68"/>
    </row>
    <row r="10" spans="1:10" x14ac:dyDescent="0.25">
      <c r="A10" s="68"/>
      <c r="B10" s="68"/>
      <c r="C10" s="69"/>
      <c r="D10" s="70"/>
      <c r="E10" s="70"/>
      <c r="F10" s="68"/>
      <c r="G10" s="68"/>
      <c r="H10" s="68"/>
      <c r="I10" s="68"/>
      <c r="J10" s="68"/>
    </row>
    <row r="11" spans="1:10" x14ac:dyDescent="0.25">
      <c r="A11" s="68"/>
      <c r="B11" s="68"/>
      <c r="C11" s="69"/>
      <c r="D11" s="70"/>
      <c r="E11" s="70"/>
      <c r="F11" s="68"/>
      <c r="G11" s="68"/>
      <c r="H11" s="68"/>
      <c r="I11" s="68"/>
      <c r="J11" s="68"/>
    </row>
    <row r="12" spans="1:10" x14ac:dyDescent="0.25">
      <c r="A12" s="68"/>
      <c r="B12" s="68"/>
      <c r="C12" s="69"/>
      <c r="D12" s="70"/>
      <c r="E12" s="70"/>
      <c r="F12" s="68"/>
      <c r="G12" s="68"/>
      <c r="H12" s="68"/>
      <c r="I12" s="68"/>
      <c r="J12" s="68"/>
    </row>
    <row r="13" spans="1:10" x14ac:dyDescent="0.25">
      <c r="A13" s="68"/>
      <c r="B13" s="68"/>
      <c r="C13" s="69"/>
      <c r="D13" s="70"/>
      <c r="E13" s="70"/>
      <c r="F13" s="68"/>
      <c r="G13" s="68"/>
      <c r="H13" s="68"/>
      <c r="I13" s="68"/>
      <c r="J13" s="68"/>
    </row>
    <row r="14" spans="1:10" x14ac:dyDescent="0.25">
      <c r="A14" s="68"/>
      <c r="B14" s="68"/>
      <c r="C14" s="69"/>
      <c r="D14" s="70"/>
      <c r="E14" s="70"/>
      <c r="F14" s="68"/>
      <c r="G14" s="68"/>
      <c r="H14" s="68"/>
      <c r="I14" s="68"/>
      <c r="J14" s="68"/>
    </row>
    <row r="15" spans="1:10" x14ac:dyDescent="0.25">
      <c r="A15" s="68"/>
      <c r="B15" s="68"/>
      <c r="C15" s="69"/>
      <c r="D15" s="70"/>
      <c r="E15" s="70"/>
      <c r="F15" s="68"/>
      <c r="G15" s="68"/>
      <c r="H15" s="68"/>
      <c r="I15" s="68"/>
      <c r="J15" s="68"/>
    </row>
    <row r="16" spans="1:10" x14ac:dyDescent="0.25">
      <c r="A16" s="68"/>
      <c r="B16" s="68"/>
      <c r="C16" s="69"/>
      <c r="D16" s="70"/>
      <c r="E16" s="70"/>
      <c r="F16" s="68"/>
      <c r="G16" s="68"/>
      <c r="H16" s="68"/>
      <c r="I16" s="68"/>
      <c r="J16" s="68"/>
    </row>
    <row r="17" spans="1:10" x14ac:dyDescent="0.25">
      <c r="A17" s="68"/>
      <c r="B17" s="68"/>
      <c r="C17" s="69"/>
      <c r="D17" s="70"/>
      <c r="E17" s="70"/>
      <c r="F17" s="68"/>
      <c r="G17" s="68"/>
      <c r="H17" s="68"/>
      <c r="I17" s="68"/>
      <c r="J17" s="68"/>
    </row>
    <row r="18" spans="1:10" x14ac:dyDescent="0.25">
      <c r="A18" s="68"/>
      <c r="B18" s="68"/>
      <c r="C18" s="69"/>
      <c r="D18" s="70"/>
      <c r="E18" s="70"/>
      <c r="F18" s="68"/>
      <c r="G18" s="68"/>
      <c r="H18" s="68"/>
      <c r="I18" s="68"/>
      <c r="J18" s="68"/>
    </row>
    <row r="19" spans="1:10" x14ac:dyDescent="0.25">
      <c r="A19" s="68"/>
      <c r="B19" s="68"/>
      <c r="C19" s="69"/>
      <c r="D19" s="70"/>
      <c r="E19" s="70"/>
      <c r="F19" s="68"/>
      <c r="G19" s="68"/>
      <c r="H19" s="68"/>
      <c r="I19" s="68"/>
      <c r="J19" s="68"/>
    </row>
    <row r="20" spans="1:10" x14ac:dyDescent="0.25">
      <c r="A20" s="68"/>
      <c r="B20" s="68"/>
      <c r="C20" s="69"/>
      <c r="D20" s="70"/>
      <c r="E20" s="70"/>
      <c r="F20" s="68"/>
      <c r="G20" s="68"/>
      <c r="H20" s="68"/>
      <c r="I20" s="68"/>
      <c r="J20" s="68"/>
    </row>
    <row r="21" spans="1:10" x14ac:dyDescent="0.25">
      <c r="A21" s="68"/>
      <c r="B21" s="68"/>
      <c r="C21" s="69"/>
      <c r="D21" s="70"/>
      <c r="E21" s="70"/>
      <c r="F21" s="68"/>
      <c r="G21" s="68"/>
      <c r="H21" s="68"/>
      <c r="I21" s="68"/>
      <c r="J21" s="68"/>
    </row>
    <row r="22" spans="1:10" x14ac:dyDescent="0.25">
      <c r="A22" s="68"/>
      <c r="B22" s="68"/>
      <c r="C22" s="69"/>
      <c r="D22" s="70"/>
      <c r="E22" s="70"/>
      <c r="F22" s="68"/>
      <c r="G22" s="68"/>
      <c r="H22" s="68"/>
      <c r="I22" s="68"/>
      <c r="J22" s="68"/>
    </row>
    <row r="23" spans="1:10" x14ac:dyDescent="0.25">
      <c r="A23" s="68"/>
      <c r="B23" s="68"/>
      <c r="C23" s="69"/>
      <c r="D23" s="70"/>
      <c r="E23" s="70"/>
      <c r="F23" s="68"/>
      <c r="G23" s="68"/>
      <c r="H23" s="68"/>
      <c r="I23" s="68"/>
      <c r="J23" s="68"/>
    </row>
    <row r="24" spans="1:10" s="73" customFormat="1" x14ac:dyDescent="0.25">
      <c r="A24" s="69"/>
      <c r="B24" s="69"/>
      <c r="C24" s="69"/>
      <c r="D24" s="69"/>
      <c r="E24" s="72"/>
      <c r="F24" s="72"/>
      <c r="G24" s="72"/>
      <c r="H24" s="72"/>
      <c r="I24" s="69"/>
      <c r="J24" s="69"/>
    </row>
    <row r="25" spans="1:10" s="73" customFormat="1" x14ac:dyDescent="0.25">
      <c r="A25" s="69"/>
      <c r="B25" s="69"/>
      <c r="C25" s="69"/>
      <c r="D25" s="69"/>
      <c r="E25" s="72"/>
      <c r="F25" s="72"/>
      <c r="G25" s="72"/>
      <c r="H25" s="72"/>
      <c r="I25" s="69"/>
      <c r="J25" s="69"/>
    </row>
    <row r="26" spans="1:10" s="73" customFormat="1" x14ac:dyDescent="0.25">
      <c r="A26" s="69"/>
      <c r="B26" s="69"/>
      <c r="C26" s="69"/>
      <c r="D26" s="69"/>
      <c r="E26" s="72"/>
      <c r="F26" s="72"/>
      <c r="G26" s="72"/>
      <c r="H26" s="72"/>
      <c r="I26" s="69"/>
      <c r="J26" s="69"/>
    </row>
    <row r="27" spans="1:10" s="73" customFormat="1" x14ac:dyDescent="0.25">
      <c r="A27" s="69"/>
      <c r="B27" s="69"/>
      <c r="C27" s="69"/>
      <c r="D27" s="69"/>
      <c r="E27" s="72"/>
      <c r="F27" s="72"/>
      <c r="G27" s="72"/>
      <c r="H27" s="72"/>
      <c r="I27" s="69"/>
      <c r="J27" s="69"/>
    </row>
    <row r="28" spans="1:10" x14ac:dyDescent="0.25">
      <c r="A28" s="68"/>
      <c r="B28" s="68"/>
      <c r="C28" s="69"/>
      <c r="D28" s="70"/>
      <c r="E28" s="70"/>
      <c r="F28" s="68"/>
      <c r="G28" s="68"/>
      <c r="H28" s="68"/>
      <c r="I28" s="68"/>
      <c r="J28" s="68"/>
    </row>
    <row r="29" spans="1:10" x14ac:dyDescent="0.25">
      <c r="A29" s="68"/>
      <c r="B29" s="68"/>
      <c r="C29" s="69"/>
      <c r="D29" s="70"/>
      <c r="E29" s="70"/>
      <c r="F29" s="68"/>
      <c r="G29" s="68"/>
      <c r="H29" s="68"/>
      <c r="I29" s="68"/>
      <c r="J29" s="68"/>
    </row>
    <row r="30" spans="1:10" x14ac:dyDescent="0.25">
      <c r="A30" s="68"/>
      <c r="B30" s="68"/>
      <c r="C30" s="69"/>
      <c r="D30" s="70"/>
      <c r="E30" s="70"/>
      <c r="F30" s="68"/>
      <c r="G30" s="68"/>
      <c r="H30" s="68"/>
      <c r="I30" s="68"/>
      <c r="J30" s="68"/>
    </row>
    <row r="31" spans="1:10" ht="13.9" customHeight="1" x14ac:dyDescent="0.25">
      <c r="A31" s="68"/>
      <c r="B31" s="68"/>
      <c r="C31" s="69"/>
      <c r="D31" s="70"/>
      <c r="E31" s="70"/>
      <c r="F31" s="68"/>
      <c r="G31" s="68"/>
      <c r="H31" s="68"/>
      <c r="I31" s="68"/>
      <c r="J31" s="68"/>
    </row>
    <row r="32" spans="1:10" x14ac:dyDescent="0.25">
      <c r="A32" s="68"/>
      <c r="B32" s="68"/>
      <c r="C32" s="69"/>
      <c r="D32" s="70"/>
      <c r="E32" s="70"/>
      <c r="F32" s="68"/>
      <c r="G32" s="68"/>
      <c r="H32" s="68"/>
      <c r="I32" s="68"/>
      <c r="J32" s="68"/>
    </row>
    <row r="33" spans="1:10" x14ac:dyDescent="0.25">
      <c r="A33" s="68"/>
      <c r="B33" s="68"/>
      <c r="C33" s="69"/>
      <c r="D33" s="70"/>
      <c r="E33" s="70"/>
      <c r="F33" s="68"/>
      <c r="G33" s="68"/>
      <c r="H33" s="68"/>
      <c r="I33" s="68"/>
      <c r="J33" s="68"/>
    </row>
    <row r="34" spans="1:10" x14ac:dyDescent="0.25">
      <c r="A34" s="68"/>
      <c r="B34" s="68"/>
      <c r="C34" s="69"/>
      <c r="D34" s="70"/>
      <c r="E34" s="70"/>
      <c r="F34" s="68"/>
      <c r="G34" s="68"/>
      <c r="H34" s="68"/>
      <c r="I34" s="68"/>
      <c r="J34" s="68"/>
    </row>
    <row r="35" spans="1:10" x14ac:dyDescent="0.25">
      <c r="A35" s="68"/>
      <c r="B35" s="68"/>
      <c r="C35" s="69"/>
      <c r="D35" s="70"/>
      <c r="E35" s="70"/>
      <c r="F35" s="68"/>
      <c r="G35" s="68"/>
      <c r="H35" s="68"/>
      <c r="I35" s="68"/>
      <c r="J35" s="68"/>
    </row>
    <row r="36" spans="1:10" x14ac:dyDescent="0.25">
      <c r="A36" s="68"/>
      <c r="B36" s="68"/>
      <c r="C36" s="69"/>
      <c r="D36" s="70"/>
      <c r="E36" s="70"/>
      <c r="F36" s="68"/>
      <c r="G36" s="68"/>
      <c r="H36" s="68"/>
      <c r="I36" s="68"/>
      <c r="J36" s="68"/>
    </row>
    <row r="37" spans="1:10" x14ac:dyDescent="0.25">
      <c r="A37" s="68"/>
      <c r="B37" s="68"/>
      <c r="C37" s="69"/>
      <c r="D37" s="70"/>
      <c r="E37" s="70"/>
      <c r="F37" s="68"/>
      <c r="G37" s="68"/>
      <c r="H37" s="68"/>
      <c r="I37" s="68"/>
      <c r="J37" s="68"/>
    </row>
    <row r="38" spans="1:10" x14ac:dyDescent="0.25">
      <c r="A38" s="68"/>
      <c r="B38" s="68"/>
      <c r="C38" s="69"/>
      <c r="D38" s="70"/>
      <c r="E38" s="70"/>
      <c r="F38" s="68"/>
      <c r="G38" s="68"/>
      <c r="H38" s="68"/>
      <c r="I38" s="68"/>
      <c r="J38" s="68"/>
    </row>
  </sheetData>
  <sheetProtection algorithmName="SHA-512" hashValue="XKUUxkSy1Kw4oYzss7H5D5Iw/sp+a91/92okU9+syvJljzDaPbH2vYc31bm5dH5f5YRXHSfu0/k57jYBadJ5bg==" saltValue="xdJnXr9fgGCWOChlWGwKwQ=="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09E82-095C-490B-BDC7-049640455063}">
  <sheetPr codeName="Sheet6">
    <tabColor rgb="FFF0E1DA"/>
  </sheetPr>
  <dimension ref="A1:AK123"/>
  <sheetViews>
    <sheetView showGridLines="0" zoomScaleNormal="100" workbookViewId="0">
      <selection activeCell="C34" sqref="C34:T35"/>
    </sheetView>
  </sheetViews>
  <sheetFormatPr defaultColWidth="8.85546875" defaultRowHeight="15" x14ac:dyDescent="0.25"/>
  <cols>
    <col min="1" max="1" width="2.28515625" style="7" customWidth="1"/>
    <col min="2" max="2" width="15.28515625" style="7" customWidth="1"/>
    <col min="3" max="3" width="15.5703125" style="7" bestFit="1" customWidth="1"/>
    <col min="4" max="4" width="15.42578125" style="8" customWidth="1"/>
    <col min="5" max="5" width="20.7109375" style="8" customWidth="1"/>
    <col min="6" max="6" width="22" style="8" customWidth="1"/>
    <col min="7" max="7" width="20.7109375" style="8" customWidth="1"/>
    <col min="8" max="8" width="3.28515625" style="7" customWidth="1"/>
    <col min="9" max="9" width="7.5703125" style="7" bestFit="1" customWidth="1"/>
    <col min="10" max="10" width="24" style="8" bestFit="1" customWidth="1"/>
    <col min="11" max="11" width="16.85546875" style="8" customWidth="1"/>
    <col min="12" max="12" width="22.85546875" style="8" bestFit="1" customWidth="1"/>
    <col min="13" max="13" width="16.85546875" style="8" customWidth="1"/>
    <col min="14" max="15" width="13.7109375" style="7" customWidth="1"/>
    <col min="16" max="20" width="9.7109375" style="7" customWidth="1"/>
    <col min="21" max="22" width="11.140625" style="7" customWidth="1"/>
    <col min="23" max="23" width="8.85546875" style="9"/>
    <col min="24" max="24" width="8.85546875" style="10"/>
    <col min="25" max="25" width="24.28515625" style="9" bestFit="1" customWidth="1"/>
    <col min="26" max="31" width="12.85546875" style="9" customWidth="1"/>
    <col min="32" max="16384" width="8.85546875" style="9"/>
  </cols>
  <sheetData>
    <row r="1" spans="3:37" x14ac:dyDescent="0.25">
      <c r="Y1" s="7"/>
    </row>
    <row r="2" spans="3:37" s="7" customFormat="1" x14ac:dyDescent="0.25">
      <c r="D2" s="8"/>
      <c r="E2" s="8"/>
      <c r="F2" s="8"/>
      <c r="G2" s="8"/>
      <c r="J2" s="8"/>
      <c r="K2" s="8"/>
      <c r="L2" s="8"/>
      <c r="M2" s="8"/>
      <c r="X2" s="11"/>
    </row>
    <row r="3" spans="3:37" s="7" customFormat="1" ht="22.9" customHeight="1" x14ac:dyDescent="0.25">
      <c r="C3" s="78" t="s">
        <v>37</v>
      </c>
      <c r="D3" s="78"/>
      <c r="E3" s="78"/>
      <c r="F3" s="78"/>
      <c r="G3" s="78"/>
      <c r="H3" s="78"/>
      <c r="I3" s="78"/>
      <c r="J3" s="78"/>
      <c r="K3" s="78"/>
      <c r="L3" s="78"/>
      <c r="M3" s="78"/>
      <c r="N3" s="78"/>
      <c r="O3" s="78"/>
      <c r="P3" s="78"/>
      <c r="Q3" s="78"/>
      <c r="R3" s="78"/>
      <c r="S3" s="78"/>
      <c r="T3" s="78"/>
      <c r="U3" s="78"/>
      <c r="V3" s="12"/>
      <c r="X3" s="11"/>
      <c r="Y3" s="77" t="s">
        <v>15</v>
      </c>
      <c r="Z3" s="77"/>
      <c r="AA3" s="77"/>
      <c r="AB3" s="77"/>
      <c r="AC3" s="77"/>
      <c r="AD3" s="77"/>
      <c r="AE3" s="77"/>
      <c r="AF3" s="77"/>
      <c r="AG3" s="13"/>
      <c r="AH3" s="13"/>
      <c r="AI3" s="13"/>
      <c r="AJ3" s="13"/>
      <c r="AK3" s="13"/>
    </row>
    <row r="4" spans="3:37" s="7" customFormat="1" ht="13.9" customHeight="1" x14ac:dyDescent="0.25">
      <c r="C4" s="78"/>
      <c r="D4" s="78"/>
      <c r="E4" s="78"/>
      <c r="F4" s="78"/>
      <c r="G4" s="78"/>
      <c r="H4" s="78"/>
      <c r="I4" s="78"/>
      <c r="J4" s="78"/>
      <c r="K4" s="78"/>
      <c r="L4" s="78"/>
      <c r="M4" s="78"/>
      <c r="N4" s="78"/>
      <c r="O4" s="78"/>
      <c r="P4" s="78"/>
      <c r="Q4" s="78"/>
      <c r="R4" s="78"/>
      <c r="S4" s="78"/>
      <c r="T4" s="78"/>
      <c r="U4" s="78"/>
      <c r="V4" s="12"/>
      <c r="X4" s="11"/>
      <c r="Y4" s="14"/>
      <c r="Z4" s="15"/>
      <c r="AA4" s="15"/>
      <c r="AB4" s="15"/>
      <c r="AC4" s="15"/>
      <c r="AD4" s="14"/>
      <c r="AE4" s="14"/>
      <c r="AF4" s="14"/>
      <c r="AG4" s="14"/>
      <c r="AH4" s="14"/>
      <c r="AI4" s="14"/>
      <c r="AJ4" s="14"/>
      <c r="AK4" s="14"/>
    </row>
    <row r="5" spans="3:37" s="7" customFormat="1" ht="13.9" customHeight="1" x14ac:dyDescent="0.25">
      <c r="C5" s="16"/>
      <c r="D5" s="16"/>
      <c r="E5" s="16"/>
      <c r="F5" s="16"/>
      <c r="G5" s="16"/>
      <c r="H5" s="16"/>
      <c r="I5" s="16"/>
      <c r="J5" s="16"/>
      <c r="K5" s="16"/>
      <c r="L5" s="16"/>
      <c r="M5" s="16"/>
      <c r="N5" s="16"/>
      <c r="O5" s="16"/>
      <c r="P5" s="16"/>
      <c r="Q5" s="16"/>
      <c r="R5" s="16"/>
      <c r="S5" s="16"/>
      <c r="T5" s="16"/>
      <c r="U5" s="17" t="s">
        <v>22</v>
      </c>
      <c r="X5" s="11"/>
      <c r="Y5" s="14"/>
      <c r="Z5" s="6" t="str">
        <f>IF($C$34="","Sparmål 1",$C$34)</f>
        <v>Sparmål 1</v>
      </c>
      <c r="AA5" s="6" t="str">
        <f>IF($C$57="","Sparmål 2",$C$57)</f>
        <v>Sparmål 2</v>
      </c>
      <c r="AB5" s="6" t="str">
        <f>IF($C$80="","Sparmål 3",$C$80)</f>
        <v>Sparmål 3</v>
      </c>
      <c r="AC5" s="6" t="str">
        <f>IF($C$103="","Sparmål 4",$C$103)</f>
        <v>Sparmål 4</v>
      </c>
      <c r="AD5" s="4" t="s">
        <v>31</v>
      </c>
      <c r="AE5" s="4" t="s">
        <v>31</v>
      </c>
      <c r="AF5" s="18" t="s">
        <v>1</v>
      </c>
      <c r="AG5" s="14"/>
      <c r="AH5" s="14"/>
      <c r="AI5" s="14"/>
      <c r="AJ5" s="14"/>
      <c r="AK5" s="14"/>
    </row>
    <row r="6" spans="3:37" s="7" customFormat="1" ht="13.9" customHeight="1" x14ac:dyDescent="0.25">
      <c r="C6" s="16"/>
      <c r="D6" s="16"/>
      <c r="E6" s="16"/>
      <c r="F6" s="16"/>
      <c r="G6" s="16"/>
      <c r="H6" s="16"/>
      <c r="I6" s="16"/>
      <c r="J6" s="16"/>
      <c r="K6" s="16"/>
      <c r="L6" s="16"/>
      <c r="M6" s="16"/>
      <c r="N6" s="16"/>
      <c r="O6" s="16"/>
      <c r="P6" s="16"/>
      <c r="Q6" s="16"/>
      <c r="R6" s="16"/>
      <c r="S6" s="16"/>
      <c r="T6" s="16"/>
      <c r="U6" s="19">
        <f t="shared" ref="U6:U17" si="0">F41+F64+F87+F110</f>
        <v>0</v>
      </c>
      <c r="X6" s="11"/>
      <c r="Y6" s="20" t="s">
        <v>16</v>
      </c>
      <c r="Z6" s="1"/>
      <c r="AA6" s="1"/>
      <c r="AB6" s="1"/>
      <c r="AC6" s="1"/>
      <c r="AD6" s="1"/>
      <c r="AE6" s="1"/>
      <c r="AF6" s="21">
        <f>ABS(SUM(Z6:AE6))</f>
        <v>0</v>
      </c>
      <c r="AG6" s="14"/>
      <c r="AH6" s="14"/>
      <c r="AI6" s="14"/>
      <c r="AJ6" s="14"/>
      <c r="AK6" s="14"/>
    </row>
    <row r="7" spans="3:37" s="7" customFormat="1" ht="13.9" customHeight="1" x14ac:dyDescent="0.25">
      <c r="C7" s="16"/>
      <c r="D7" s="16"/>
      <c r="E7" s="16"/>
      <c r="F7" s="16"/>
      <c r="G7" s="16"/>
      <c r="H7" s="16"/>
      <c r="I7" s="16"/>
      <c r="J7" s="16"/>
      <c r="K7" s="16"/>
      <c r="L7" s="16"/>
      <c r="M7" s="16"/>
      <c r="N7" s="16"/>
      <c r="O7" s="16"/>
      <c r="P7" s="16"/>
      <c r="Q7" s="16"/>
      <c r="R7" s="16"/>
      <c r="S7" s="16"/>
      <c r="T7" s="16"/>
      <c r="U7" s="19">
        <f t="shared" si="0"/>
        <v>0</v>
      </c>
      <c r="X7" s="11"/>
      <c r="Y7" s="20" t="s">
        <v>17</v>
      </c>
      <c r="Z7" s="1"/>
      <c r="AA7" s="1"/>
      <c r="AB7" s="1"/>
      <c r="AC7" s="1"/>
      <c r="AD7" s="1"/>
      <c r="AE7" s="1"/>
      <c r="AF7" s="21">
        <f>ABS(SUM(Z7:AE7))</f>
        <v>0</v>
      </c>
      <c r="AG7" s="14"/>
      <c r="AH7" s="14"/>
      <c r="AI7" s="14"/>
      <c r="AJ7" s="14"/>
      <c r="AK7" s="14"/>
    </row>
    <row r="8" spans="3:37" s="7" customFormat="1" ht="13.9" customHeight="1" x14ac:dyDescent="0.25">
      <c r="C8" s="16"/>
      <c r="D8" s="16"/>
      <c r="E8" s="16"/>
      <c r="F8" s="16"/>
      <c r="G8" s="16"/>
      <c r="H8" s="16"/>
      <c r="I8" s="16"/>
      <c r="J8" s="16"/>
      <c r="K8" s="16"/>
      <c r="L8" s="16"/>
      <c r="M8" s="16"/>
      <c r="N8" s="16"/>
      <c r="O8" s="16"/>
      <c r="P8" s="16"/>
      <c r="Q8" s="16"/>
      <c r="R8" s="16"/>
      <c r="S8" s="16"/>
      <c r="T8" s="16"/>
      <c r="U8" s="19">
        <f t="shared" si="0"/>
        <v>0</v>
      </c>
      <c r="X8" s="11"/>
      <c r="Y8" s="20" t="s">
        <v>18</v>
      </c>
      <c r="Z8" s="2"/>
      <c r="AA8" s="2"/>
      <c r="AB8" s="2"/>
      <c r="AC8" s="2"/>
      <c r="AD8" s="2"/>
      <c r="AE8" s="2"/>
      <c r="AF8" s="22">
        <f>IFERROR(AVERAGE(Z8:AE8),0)</f>
        <v>0</v>
      </c>
      <c r="AG8" s="14"/>
      <c r="AH8" s="14"/>
      <c r="AI8" s="14"/>
      <c r="AJ8" s="14"/>
      <c r="AK8" s="14"/>
    </row>
    <row r="9" spans="3:37" s="7" customFormat="1" ht="13.9" customHeight="1" x14ac:dyDescent="0.25">
      <c r="C9" s="16"/>
      <c r="D9" s="16"/>
      <c r="E9" s="16"/>
      <c r="F9" s="16"/>
      <c r="G9" s="16"/>
      <c r="H9" s="16"/>
      <c r="I9" s="16"/>
      <c r="J9" s="16"/>
      <c r="K9" s="16"/>
      <c r="L9" s="16"/>
      <c r="M9" s="16"/>
      <c r="N9" s="16"/>
      <c r="O9" s="16"/>
      <c r="P9" s="16"/>
      <c r="Q9" s="16"/>
      <c r="R9" s="16"/>
      <c r="S9" s="16"/>
      <c r="T9" s="16"/>
      <c r="U9" s="19">
        <f t="shared" si="0"/>
        <v>0</v>
      </c>
      <c r="X9" s="11"/>
      <c r="Y9" s="23"/>
      <c r="Z9" s="24"/>
      <c r="AA9" s="24"/>
      <c r="AB9" s="24"/>
      <c r="AC9" s="23"/>
      <c r="AD9" s="23"/>
      <c r="AE9" s="23"/>
      <c r="AF9" s="25"/>
      <c r="AG9" s="14"/>
      <c r="AH9" s="14"/>
      <c r="AI9" s="14"/>
      <c r="AJ9" s="14"/>
      <c r="AK9" s="14"/>
    </row>
    <row r="10" spans="3:37" s="7" customFormat="1" ht="13.9" customHeight="1" x14ac:dyDescent="0.25">
      <c r="C10" s="16"/>
      <c r="D10" s="16"/>
      <c r="E10" s="16"/>
      <c r="F10" s="16"/>
      <c r="G10" s="16"/>
      <c r="H10" s="16"/>
      <c r="I10" s="16"/>
      <c r="J10" s="16"/>
      <c r="K10" s="16"/>
      <c r="L10" s="16"/>
      <c r="M10" s="16"/>
      <c r="N10" s="16"/>
      <c r="O10" s="16"/>
      <c r="P10" s="16"/>
      <c r="Q10" s="16"/>
      <c r="R10" s="16"/>
      <c r="S10" s="16"/>
      <c r="T10" s="16"/>
      <c r="U10" s="19">
        <f t="shared" si="0"/>
        <v>0</v>
      </c>
      <c r="X10" s="11">
        <v>1</v>
      </c>
      <c r="Y10" s="26" t="s">
        <v>3</v>
      </c>
      <c r="Z10" s="5">
        <f t="shared" ref="Z10:AE19" si="1">FV(ABS(Z$8)/12,$X10,-ABS(Z$7),-ABS(Z$6),1)</f>
        <v>0</v>
      </c>
      <c r="AA10" s="5">
        <f t="shared" si="1"/>
        <v>0</v>
      </c>
      <c r="AB10" s="5">
        <f t="shared" si="1"/>
        <v>0</v>
      </c>
      <c r="AC10" s="5">
        <f t="shared" si="1"/>
        <v>0</v>
      </c>
      <c r="AD10" s="27">
        <f t="shared" si="1"/>
        <v>0</v>
      </c>
      <c r="AE10" s="27">
        <f t="shared" si="1"/>
        <v>0</v>
      </c>
      <c r="AF10" s="21">
        <f t="shared" ref="AF10:AF34" si="2">SUM(Z10:AE10)</f>
        <v>0</v>
      </c>
      <c r="AG10" s="14"/>
      <c r="AH10" s="14"/>
      <c r="AI10" s="14"/>
      <c r="AJ10" s="14"/>
      <c r="AK10" s="14"/>
    </row>
    <row r="11" spans="3:37" s="7" customFormat="1" ht="13.9" customHeight="1" x14ac:dyDescent="0.25">
      <c r="C11" s="16"/>
      <c r="D11" s="16"/>
      <c r="E11" s="16"/>
      <c r="F11" s="16"/>
      <c r="G11" s="16"/>
      <c r="H11" s="16"/>
      <c r="I11" s="16"/>
      <c r="J11" s="16"/>
      <c r="K11" s="16"/>
      <c r="L11" s="16"/>
      <c r="M11" s="16"/>
      <c r="N11" s="16"/>
      <c r="O11" s="16"/>
      <c r="P11" s="16"/>
      <c r="Q11" s="16"/>
      <c r="R11" s="16"/>
      <c r="S11" s="16"/>
      <c r="T11" s="16"/>
      <c r="U11" s="19">
        <f t="shared" si="0"/>
        <v>0</v>
      </c>
      <c r="X11" s="11">
        <v>2</v>
      </c>
      <c r="Y11" s="26" t="s">
        <v>4</v>
      </c>
      <c r="Z11" s="5">
        <f t="shared" si="1"/>
        <v>0</v>
      </c>
      <c r="AA11" s="5">
        <f t="shared" si="1"/>
        <v>0</v>
      </c>
      <c r="AB11" s="5">
        <f t="shared" si="1"/>
        <v>0</v>
      </c>
      <c r="AC11" s="5">
        <f t="shared" si="1"/>
        <v>0</v>
      </c>
      <c r="AD11" s="27">
        <f t="shared" si="1"/>
        <v>0</v>
      </c>
      <c r="AE11" s="27">
        <f t="shared" si="1"/>
        <v>0</v>
      </c>
      <c r="AF11" s="21">
        <f t="shared" si="2"/>
        <v>0</v>
      </c>
      <c r="AG11" s="14"/>
      <c r="AH11" s="14"/>
      <c r="AI11" s="14"/>
      <c r="AJ11" s="14"/>
      <c r="AK11" s="14"/>
    </row>
    <row r="12" spans="3:37" s="7" customFormat="1" ht="13.9" customHeight="1" x14ac:dyDescent="0.25">
      <c r="C12" s="16"/>
      <c r="D12" s="16"/>
      <c r="E12" s="16"/>
      <c r="F12" s="16"/>
      <c r="G12" s="16"/>
      <c r="H12" s="16"/>
      <c r="I12" s="16"/>
      <c r="J12" s="16"/>
      <c r="K12" s="16"/>
      <c r="L12" s="16"/>
      <c r="M12" s="16"/>
      <c r="N12" s="16"/>
      <c r="O12" s="16"/>
      <c r="P12" s="16"/>
      <c r="Q12" s="16"/>
      <c r="R12" s="16"/>
      <c r="S12" s="16"/>
      <c r="T12" s="16"/>
      <c r="U12" s="19">
        <f t="shared" si="0"/>
        <v>0</v>
      </c>
      <c r="X12" s="11">
        <v>3</v>
      </c>
      <c r="Y12" s="26" t="s">
        <v>5</v>
      </c>
      <c r="Z12" s="5">
        <f t="shared" si="1"/>
        <v>0</v>
      </c>
      <c r="AA12" s="5">
        <f t="shared" si="1"/>
        <v>0</v>
      </c>
      <c r="AB12" s="5">
        <f t="shared" si="1"/>
        <v>0</v>
      </c>
      <c r="AC12" s="5">
        <f t="shared" si="1"/>
        <v>0</v>
      </c>
      <c r="AD12" s="27">
        <f t="shared" si="1"/>
        <v>0</v>
      </c>
      <c r="AE12" s="27">
        <f t="shared" si="1"/>
        <v>0</v>
      </c>
      <c r="AF12" s="21">
        <f t="shared" si="2"/>
        <v>0</v>
      </c>
      <c r="AG12" s="14"/>
      <c r="AH12" s="14"/>
      <c r="AI12" s="14"/>
      <c r="AJ12" s="14"/>
      <c r="AK12" s="14"/>
    </row>
    <row r="13" spans="3:37" s="7" customFormat="1" ht="13.9" customHeight="1" x14ac:dyDescent="0.25">
      <c r="C13" s="16"/>
      <c r="D13" s="16"/>
      <c r="E13" s="16"/>
      <c r="F13" s="16"/>
      <c r="G13" s="16"/>
      <c r="H13" s="16"/>
      <c r="I13" s="16"/>
      <c r="J13" s="16"/>
      <c r="K13" s="16"/>
      <c r="L13" s="16"/>
      <c r="M13" s="16"/>
      <c r="N13" s="16"/>
      <c r="O13" s="16"/>
      <c r="P13" s="16"/>
      <c r="Q13" s="16"/>
      <c r="R13" s="16"/>
      <c r="S13" s="16"/>
      <c r="T13" s="16"/>
      <c r="U13" s="19">
        <f t="shared" si="0"/>
        <v>0</v>
      </c>
      <c r="X13" s="11">
        <v>4</v>
      </c>
      <c r="Y13" s="26" t="s">
        <v>6</v>
      </c>
      <c r="Z13" s="5">
        <f t="shared" si="1"/>
        <v>0</v>
      </c>
      <c r="AA13" s="5">
        <f t="shared" si="1"/>
        <v>0</v>
      </c>
      <c r="AB13" s="5">
        <f t="shared" si="1"/>
        <v>0</v>
      </c>
      <c r="AC13" s="5">
        <f t="shared" si="1"/>
        <v>0</v>
      </c>
      <c r="AD13" s="27">
        <f t="shared" si="1"/>
        <v>0</v>
      </c>
      <c r="AE13" s="27">
        <f t="shared" si="1"/>
        <v>0</v>
      </c>
      <c r="AF13" s="21">
        <f t="shared" si="2"/>
        <v>0</v>
      </c>
      <c r="AG13" s="14"/>
      <c r="AH13" s="14"/>
      <c r="AI13" s="14"/>
      <c r="AJ13" s="14"/>
      <c r="AK13" s="14"/>
    </row>
    <row r="14" spans="3:37" s="7" customFormat="1" ht="13.9" customHeight="1" x14ac:dyDescent="0.25">
      <c r="C14" s="16"/>
      <c r="D14" s="16"/>
      <c r="E14" s="16"/>
      <c r="F14" s="16"/>
      <c r="G14" s="16"/>
      <c r="H14" s="16"/>
      <c r="I14" s="16"/>
      <c r="J14" s="16"/>
      <c r="K14" s="16"/>
      <c r="L14" s="16"/>
      <c r="M14" s="16"/>
      <c r="N14" s="16"/>
      <c r="O14" s="16"/>
      <c r="P14" s="16"/>
      <c r="Q14" s="16"/>
      <c r="R14" s="16"/>
      <c r="S14" s="16"/>
      <c r="T14" s="16"/>
      <c r="U14" s="19">
        <f t="shared" si="0"/>
        <v>0</v>
      </c>
      <c r="X14" s="11">
        <v>5</v>
      </c>
      <c r="Y14" s="26" t="s">
        <v>7</v>
      </c>
      <c r="Z14" s="5">
        <f t="shared" si="1"/>
        <v>0</v>
      </c>
      <c r="AA14" s="5">
        <f t="shared" si="1"/>
        <v>0</v>
      </c>
      <c r="AB14" s="5">
        <f t="shared" si="1"/>
        <v>0</v>
      </c>
      <c r="AC14" s="5">
        <f t="shared" si="1"/>
        <v>0</v>
      </c>
      <c r="AD14" s="27">
        <f t="shared" si="1"/>
        <v>0</v>
      </c>
      <c r="AE14" s="27">
        <f t="shared" si="1"/>
        <v>0</v>
      </c>
      <c r="AF14" s="21">
        <f t="shared" si="2"/>
        <v>0</v>
      </c>
      <c r="AG14" s="14"/>
      <c r="AH14" s="14"/>
      <c r="AI14" s="14"/>
      <c r="AJ14" s="14"/>
      <c r="AK14" s="14"/>
    </row>
    <row r="15" spans="3:37" s="7" customFormat="1" ht="13.9" customHeight="1" x14ac:dyDescent="0.25">
      <c r="C15" s="16"/>
      <c r="D15" s="16"/>
      <c r="E15" s="16"/>
      <c r="F15" s="16"/>
      <c r="G15" s="16"/>
      <c r="H15" s="16"/>
      <c r="I15" s="16"/>
      <c r="J15" s="16"/>
      <c r="K15" s="16"/>
      <c r="L15" s="16"/>
      <c r="M15" s="16"/>
      <c r="N15" s="16"/>
      <c r="O15" s="16"/>
      <c r="P15" s="16"/>
      <c r="Q15" s="16"/>
      <c r="R15" s="16"/>
      <c r="S15" s="16"/>
      <c r="T15" s="16"/>
      <c r="U15" s="19">
        <f t="shared" si="0"/>
        <v>0</v>
      </c>
      <c r="X15" s="11">
        <v>6</v>
      </c>
      <c r="Y15" s="26" t="s">
        <v>8</v>
      </c>
      <c r="Z15" s="5">
        <f t="shared" si="1"/>
        <v>0</v>
      </c>
      <c r="AA15" s="5">
        <f t="shared" si="1"/>
        <v>0</v>
      </c>
      <c r="AB15" s="5">
        <f t="shared" si="1"/>
        <v>0</v>
      </c>
      <c r="AC15" s="5">
        <f t="shared" si="1"/>
        <v>0</v>
      </c>
      <c r="AD15" s="27">
        <f t="shared" si="1"/>
        <v>0</v>
      </c>
      <c r="AE15" s="27">
        <f t="shared" si="1"/>
        <v>0</v>
      </c>
      <c r="AF15" s="21">
        <f t="shared" si="2"/>
        <v>0</v>
      </c>
      <c r="AG15" s="14"/>
      <c r="AH15" s="14"/>
      <c r="AI15" s="14"/>
      <c r="AJ15" s="14"/>
      <c r="AK15" s="14"/>
    </row>
    <row r="16" spans="3:37" s="7" customFormat="1" ht="13.9" customHeight="1" x14ac:dyDescent="0.25">
      <c r="C16" s="16"/>
      <c r="D16" s="16"/>
      <c r="E16" s="16"/>
      <c r="F16" s="16"/>
      <c r="G16" s="16"/>
      <c r="H16" s="16"/>
      <c r="I16" s="16"/>
      <c r="J16" s="16"/>
      <c r="K16" s="16"/>
      <c r="L16" s="16"/>
      <c r="M16" s="16"/>
      <c r="N16" s="16"/>
      <c r="O16" s="16"/>
      <c r="P16" s="16"/>
      <c r="Q16" s="16"/>
      <c r="R16" s="16"/>
      <c r="S16" s="16"/>
      <c r="T16" s="16"/>
      <c r="U16" s="19">
        <f t="shared" si="0"/>
        <v>0</v>
      </c>
      <c r="X16" s="11">
        <v>7</v>
      </c>
      <c r="Y16" s="26" t="s">
        <v>9</v>
      </c>
      <c r="Z16" s="5">
        <f t="shared" si="1"/>
        <v>0</v>
      </c>
      <c r="AA16" s="5">
        <f t="shared" si="1"/>
        <v>0</v>
      </c>
      <c r="AB16" s="5">
        <f t="shared" si="1"/>
        <v>0</v>
      </c>
      <c r="AC16" s="5">
        <f t="shared" si="1"/>
        <v>0</v>
      </c>
      <c r="AD16" s="27">
        <f t="shared" si="1"/>
        <v>0</v>
      </c>
      <c r="AE16" s="27">
        <f t="shared" si="1"/>
        <v>0</v>
      </c>
      <c r="AF16" s="21">
        <f t="shared" si="2"/>
        <v>0</v>
      </c>
      <c r="AG16" s="14"/>
      <c r="AH16" s="14"/>
      <c r="AI16" s="14"/>
      <c r="AJ16" s="14"/>
      <c r="AK16" s="14"/>
    </row>
    <row r="17" spans="3:37" s="7" customFormat="1" ht="13.9" customHeight="1" x14ac:dyDescent="0.25">
      <c r="C17" s="16"/>
      <c r="D17" s="16"/>
      <c r="E17" s="16"/>
      <c r="F17" s="16"/>
      <c r="G17" s="16"/>
      <c r="H17" s="16"/>
      <c r="I17" s="16"/>
      <c r="J17" s="16"/>
      <c r="K17" s="16"/>
      <c r="L17" s="16"/>
      <c r="M17" s="16"/>
      <c r="N17" s="16"/>
      <c r="O17" s="16"/>
      <c r="P17" s="16"/>
      <c r="Q17" s="16"/>
      <c r="R17" s="16"/>
      <c r="S17" s="16"/>
      <c r="T17" s="16"/>
      <c r="U17" s="19">
        <f t="shared" si="0"/>
        <v>0</v>
      </c>
      <c r="X17" s="11">
        <v>8</v>
      </c>
      <c r="Y17" s="26" t="s">
        <v>10</v>
      </c>
      <c r="Z17" s="5">
        <f t="shared" si="1"/>
        <v>0</v>
      </c>
      <c r="AA17" s="5">
        <f t="shared" si="1"/>
        <v>0</v>
      </c>
      <c r="AB17" s="5">
        <f t="shared" si="1"/>
        <v>0</v>
      </c>
      <c r="AC17" s="5">
        <f t="shared" si="1"/>
        <v>0</v>
      </c>
      <c r="AD17" s="27">
        <f t="shared" si="1"/>
        <v>0</v>
      </c>
      <c r="AE17" s="27">
        <f t="shared" si="1"/>
        <v>0</v>
      </c>
      <c r="AF17" s="21">
        <f t="shared" si="2"/>
        <v>0</v>
      </c>
      <c r="AG17" s="14"/>
      <c r="AH17" s="14"/>
      <c r="AI17" s="14"/>
      <c r="AJ17" s="14"/>
      <c r="AK17" s="14"/>
    </row>
    <row r="18" spans="3:37" s="7" customFormat="1" ht="13.9" customHeight="1" x14ac:dyDescent="0.25">
      <c r="C18" s="16"/>
      <c r="D18" s="16"/>
      <c r="E18" s="16"/>
      <c r="F18" s="16"/>
      <c r="G18" s="16"/>
      <c r="H18" s="16"/>
      <c r="I18" s="16"/>
      <c r="J18" s="16"/>
      <c r="K18" s="16"/>
      <c r="L18" s="16"/>
      <c r="M18" s="16"/>
      <c r="N18" s="16"/>
      <c r="O18" s="16"/>
      <c r="P18" s="16"/>
      <c r="Q18" s="16"/>
      <c r="R18" s="16"/>
      <c r="S18" s="16"/>
      <c r="T18" s="16"/>
      <c r="U18" s="16"/>
      <c r="V18" s="16"/>
      <c r="X18" s="11">
        <v>9</v>
      </c>
      <c r="Y18" s="26" t="s">
        <v>11</v>
      </c>
      <c r="Z18" s="5">
        <f t="shared" si="1"/>
        <v>0</v>
      </c>
      <c r="AA18" s="5">
        <f t="shared" si="1"/>
        <v>0</v>
      </c>
      <c r="AB18" s="5">
        <f t="shared" si="1"/>
        <v>0</v>
      </c>
      <c r="AC18" s="5">
        <f t="shared" si="1"/>
        <v>0</v>
      </c>
      <c r="AD18" s="27">
        <f t="shared" si="1"/>
        <v>0</v>
      </c>
      <c r="AE18" s="27">
        <f t="shared" si="1"/>
        <v>0</v>
      </c>
      <c r="AF18" s="21">
        <f t="shared" si="2"/>
        <v>0</v>
      </c>
      <c r="AG18" s="14"/>
      <c r="AH18" s="14"/>
      <c r="AI18" s="14"/>
      <c r="AJ18" s="14"/>
      <c r="AK18" s="14"/>
    </row>
    <row r="19" spans="3:37" s="7" customFormat="1" ht="13.9" customHeight="1" x14ac:dyDescent="0.25">
      <c r="C19" s="16"/>
      <c r="D19" s="16"/>
      <c r="E19" s="16"/>
      <c r="F19" s="16"/>
      <c r="G19" s="16"/>
      <c r="H19" s="16"/>
      <c r="I19" s="16"/>
      <c r="J19" s="16"/>
      <c r="K19" s="16"/>
      <c r="L19" s="16"/>
      <c r="M19" s="16"/>
      <c r="N19" s="16"/>
      <c r="O19" s="16"/>
      <c r="P19" s="16"/>
      <c r="Q19" s="16"/>
      <c r="R19" s="16"/>
      <c r="S19" s="16"/>
      <c r="T19" s="16"/>
      <c r="U19" s="16"/>
      <c r="V19" s="16"/>
      <c r="X19" s="11">
        <v>10</v>
      </c>
      <c r="Y19" s="26" t="s">
        <v>12</v>
      </c>
      <c r="Z19" s="5">
        <f t="shared" si="1"/>
        <v>0</v>
      </c>
      <c r="AA19" s="5">
        <f t="shared" si="1"/>
        <v>0</v>
      </c>
      <c r="AB19" s="5">
        <f t="shared" si="1"/>
        <v>0</v>
      </c>
      <c r="AC19" s="5">
        <f t="shared" si="1"/>
        <v>0</v>
      </c>
      <c r="AD19" s="27">
        <f t="shared" si="1"/>
        <v>0</v>
      </c>
      <c r="AE19" s="27">
        <f t="shared" si="1"/>
        <v>0</v>
      </c>
      <c r="AF19" s="21">
        <f t="shared" si="2"/>
        <v>0</v>
      </c>
      <c r="AG19" s="14"/>
      <c r="AH19" s="14"/>
      <c r="AI19" s="14"/>
      <c r="AJ19" s="14"/>
      <c r="AK19" s="14"/>
    </row>
    <row r="20" spans="3:37" s="7" customFormat="1" ht="13.9" customHeight="1" x14ac:dyDescent="0.25">
      <c r="C20" s="16"/>
      <c r="D20" s="16"/>
      <c r="E20" s="16"/>
      <c r="F20" s="16"/>
      <c r="G20" s="16"/>
      <c r="H20" s="16"/>
      <c r="I20" s="16"/>
      <c r="J20" s="16"/>
      <c r="K20" s="16"/>
      <c r="L20" s="16"/>
      <c r="M20" s="16"/>
      <c r="N20" s="16"/>
      <c r="O20" s="16"/>
      <c r="P20" s="16"/>
      <c r="Q20" s="16"/>
      <c r="R20" s="16"/>
      <c r="S20" s="16"/>
      <c r="T20" s="16"/>
      <c r="U20" s="16"/>
      <c r="V20" s="16"/>
      <c r="X20" s="11">
        <v>11</v>
      </c>
      <c r="Y20" s="26" t="s">
        <v>13</v>
      </c>
      <c r="Z20" s="5">
        <f t="shared" ref="Z20:AE35" si="3">FV(ABS(Z$8)/12,$X20,-ABS(Z$7),-ABS(Z$6),1)</f>
        <v>0</v>
      </c>
      <c r="AA20" s="5">
        <f t="shared" si="3"/>
        <v>0</v>
      </c>
      <c r="AB20" s="5">
        <f t="shared" si="3"/>
        <v>0</v>
      </c>
      <c r="AC20" s="5">
        <f t="shared" si="3"/>
        <v>0</v>
      </c>
      <c r="AD20" s="27">
        <f t="shared" si="3"/>
        <v>0</v>
      </c>
      <c r="AE20" s="27">
        <f t="shared" si="3"/>
        <v>0</v>
      </c>
      <c r="AF20" s="21">
        <f t="shared" si="2"/>
        <v>0</v>
      </c>
      <c r="AG20" s="14"/>
      <c r="AH20" s="14"/>
      <c r="AI20" s="14"/>
      <c r="AJ20" s="14"/>
      <c r="AK20" s="14"/>
    </row>
    <row r="21" spans="3:37" s="7" customFormat="1" ht="13.9" customHeight="1" x14ac:dyDescent="0.25">
      <c r="C21" s="16"/>
      <c r="D21" s="16"/>
      <c r="E21" s="16"/>
      <c r="F21" s="16"/>
      <c r="G21" s="16"/>
      <c r="H21" s="16"/>
      <c r="I21" s="16"/>
      <c r="J21" s="16"/>
      <c r="K21" s="16"/>
      <c r="L21" s="16"/>
      <c r="M21" s="16"/>
      <c r="N21" s="16"/>
      <c r="O21" s="16"/>
      <c r="P21" s="16"/>
      <c r="Q21" s="16"/>
      <c r="R21" s="16"/>
      <c r="S21" s="16"/>
      <c r="T21" s="16"/>
      <c r="U21" s="16"/>
      <c r="V21" s="16"/>
      <c r="X21" s="11">
        <v>12</v>
      </c>
      <c r="Y21" s="26" t="s">
        <v>14</v>
      </c>
      <c r="Z21" s="5">
        <f t="shared" si="3"/>
        <v>0</v>
      </c>
      <c r="AA21" s="5">
        <f t="shared" si="3"/>
        <v>0</v>
      </c>
      <c r="AB21" s="5">
        <f t="shared" si="3"/>
        <v>0</v>
      </c>
      <c r="AC21" s="5">
        <f t="shared" si="3"/>
        <v>0</v>
      </c>
      <c r="AD21" s="27">
        <f t="shared" si="3"/>
        <v>0</v>
      </c>
      <c r="AE21" s="27">
        <f t="shared" si="3"/>
        <v>0</v>
      </c>
      <c r="AF21" s="21">
        <f t="shared" si="2"/>
        <v>0</v>
      </c>
      <c r="AG21" s="14"/>
      <c r="AH21" s="14"/>
      <c r="AI21" s="14"/>
      <c r="AJ21" s="14"/>
      <c r="AK21" s="14"/>
    </row>
    <row r="22" spans="3:37" s="7" customFormat="1" ht="13.9" customHeight="1" x14ac:dyDescent="0.25">
      <c r="C22" s="16"/>
      <c r="D22" s="16"/>
      <c r="E22" s="16"/>
      <c r="F22" s="16"/>
      <c r="G22" s="16"/>
      <c r="H22" s="16"/>
      <c r="I22" s="16"/>
      <c r="J22" s="16"/>
      <c r="K22" s="16"/>
      <c r="L22" s="16"/>
      <c r="M22" s="16"/>
      <c r="N22" s="16"/>
      <c r="O22" s="16"/>
      <c r="P22" s="16"/>
      <c r="Q22" s="16"/>
      <c r="R22" s="16"/>
      <c r="S22" s="16"/>
      <c r="T22" s="16"/>
      <c r="U22" s="16"/>
      <c r="V22" s="28"/>
      <c r="X22" s="11">
        <v>24</v>
      </c>
      <c r="Y22" s="8" t="str">
        <f t="shared" ref="Y22:Y34" si="4">"Efter "&amp;X22/12&amp;" år"</f>
        <v>Efter 2 år</v>
      </c>
      <c r="Z22" s="5">
        <f t="shared" si="3"/>
        <v>0</v>
      </c>
      <c r="AA22" s="5">
        <f t="shared" si="3"/>
        <v>0</v>
      </c>
      <c r="AB22" s="5">
        <f t="shared" si="3"/>
        <v>0</v>
      </c>
      <c r="AC22" s="5">
        <f t="shared" si="3"/>
        <v>0</v>
      </c>
      <c r="AD22" s="27">
        <f t="shared" si="3"/>
        <v>0</v>
      </c>
      <c r="AE22" s="27">
        <f t="shared" si="3"/>
        <v>0</v>
      </c>
      <c r="AF22" s="21">
        <f t="shared" si="2"/>
        <v>0</v>
      </c>
      <c r="AG22" s="14"/>
      <c r="AH22" s="14"/>
      <c r="AI22" s="14"/>
      <c r="AJ22" s="14"/>
      <c r="AK22" s="14"/>
    </row>
    <row r="23" spans="3:37" s="7" customFormat="1" ht="13.9" customHeight="1" x14ac:dyDescent="0.25">
      <c r="C23" s="16"/>
      <c r="D23" s="16"/>
      <c r="E23" s="16"/>
      <c r="F23" s="16"/>
      <c r="G23" s="16"/>
      <c r="H23" s="16"/>
      <c r="I23" s="16"/>
      <c r="J23" s="16"/>
      <c r="K23" s="16"/>
      <c r="L23" s="16"/>
      <c r="M23" s="16"/>
      <c r="N23" s="16"/>
      <c r="O23" s="16"/>
      <c r="P23" s="16"/>
      <c r="Q23" s="16"/>
      <c r="R23" s="16"/>
      <c r="S23" s="16"/>
      <c r="T23" s="16"/>
      <c r="U23" s="16"/>
      <c r="V23" s="28"/>
      <c r="X23" s="11">
        <f>X22+12</f>
        <v>36</v>
      </c>
      <c r="Y23" s="8" t="str">
        <f t="shared" si="4"/>
        <v>Efter 3 år</v>
      </c>
      <c r="Z23" s="5">
        <f t="shared" si="3"/>
        <v>0</v>
      </c>
      <c r="AA23" s="5">
        <f t="shared" si="3"/>
        <v>0</v>
      </c>
      <c r="AB23" s="5">
        <f t="shared" si="3"/>
        <v>0</v>
      </c>
      <c r="AC23" s="5">
        <f t="shared" si="3"/>
        <v>0</v>
      </c>
      <c r="AD23" s="27">
        <f t="shared" si="3"/>
        <v>0</v>
      </c>
      <c r="AE23" s="27">
        <f t="shared" si="3"/>
        <v>0</v>
      </c>
      <c r="AF23" s="21">
        <f t="shared" si="2"/>
        <v>0</v>
      </c>
      <c r="AG23" s="14"/>
      <c r="AH23" s="14"/>
      <c r="AI23" s="14"/>
      <c r="AJ23" s="14"/>
      <c r="AK23" s="14"/>
    </row>
    <row r="24" spans="3:37" s="7" customFormat="1" ht="13.9" customHeight="1" x14ac:dyDescent="0.25">
      <c r="C24" s="16"/>
      <c r="D24" s="16"/>
      <c r="E24" s="16"/>
      <c r="F24" s="16"/>
      <c r="G24" s="16"/>
      <c r="H24" s="16"/>
      <c r="I24" s="16"/>
      <c r="J24" s="16"/>
      <c r="K24" s="16"/>
      <c r="L24" s="16"/>
      <c r="M24" s="16"/>
      <c r="N24" s="16"/>
      <c r="O24" s="16"/>
      <c r="P24" s="16"/>
      <c r="Q24" s="16"/>
      <c r="R24" s="16"/>
      <c r="S24" s="16"/>
      <c r="T24" s="16"/>
      <c r="U24" s="16"/>
      <c r="V24" s="28"/>
      <c r="X24" s="11">
        <f>X23+12</f>
        <v>48</v>
      </c>
      <c r="Y24" s="8" t="str">
        <f t="shared" si="4"/>
        <v>Efter 4 år</v>
      </c>
      <c r="Z24" s="5">
        <f t="shared" si="3"/>
        <v>0</v>
      </c>
      <c r="AA24" s="5">
        <f t="shared" si="3"/>
        <v>0</v>
      </c>
      <c r="AB24" s="5">
        <f t="shared" si="3"/>
        <v>0</v>
      </c>
      <c r="AC24" s="5">
        <f t="shared" si="3"/>
        <v>0</v>
      </c>
      <c r="AD24" s="27">
        <f t="shared" si="3"/>
        <v>0</v>
      </c>
      <c r="AE24" s="27">
        <f t="shared" si="3"/>
        <v>0</v>
      </c>
      <c r="AF24" s="21">
        <f t="shared" si="2"/>
        <v>0</v>
      </c>
      <c r="AG24" s="14"/>
      <c r="AH24" s="14"/>
      <c r="AI24" s="14"/>
      <c r="AJ24" s="14"/>
      <c r="AK24" s="14"/>
    </row>
    <row r="25" spans="3:37" s="7" customFormat="1" ht="13.9" customHeight="1" x14ac:dyDescent="0.25">
      <c r="C25" s="16"/>
      <c r="D25" s="16"/>
      <c r="E25" s="16"/>
      <c r="F25" s="16"/>
      <c r="G25" s="16"/>
      <c r="H25" s="16"/>
      <c r="I25" s="16"/>
      <c r="J25" s="16"/>
      <c r="K25" s="16"/>
      <c r="L25" s="16"/>
      <c r="M25" s="16"/>
      <c r="N25" s="16"/>
      <c r="O25" s="16"/>
      <c r="P25" s="16"/>
      <c r="Q25" s="16"/>
      <c r="R25" s="16"/>
      <c r="S25" s="16"/>
      <c r="T25" s="16"/>
      <c r="U25" s="16"/>
      <c r="V25" s="28"/>
      <c r="X25" s="11">
        <f>X24+12</f>
        <v>60</v>
      </c>
      <c r="Y25" s="8" t="str">
        <f t="shared" si="4"/>
        <v>Efter 5 år</v>
      </c>
      <c r="Z25" s="5">
        <f t="shared" si="3"/>
        <v>0</v>
      </c>
      <c r="AA25" s="5">
        <f t="shared" si="3"/>
        <v>0</v>
      </c>
      <c r="AB25" s="5">
        <f t="shared" si="3"/>
        <v>0</v>
      </c>
      <c r="AC25" s="5">
        <f t="shared" si="3"/>
        <v>0</v>
      </c>
      <c r="AD25" s="27">
        <f t="shared" si="3"/>
        <v>0</v>
      </c>
      <c r="AE25" s="27">
        <f t="shared" si="3"/>
        <v>0</v>
      </c>
      <c r="AF25" s="21">
        <f t="shared" si="2"/>
        <v>0</v>
      </c>
      <c r="AG25" s="14"/>
      <c r="AH25" s="14"/>
      <c r="AI25" s="14"/>
      <c r="AJ25" s="14"/>
      <c r="AK25" s="14"/>
    </row>
    <row r="26" spans="3:37" s="7" customFormat="1" ht="13.9" customHeight="1" x14ac:dyDescent="0.25">
      <c r="C26" s="16"/>
      <c r="D26" s="16"/>
      <c r="E26" s="16"/>
      <c r="F26" s="16"/>
      <c r="G26" s="16"/>
      <c r="H26" s="16"/>
      <c r="I26" s="16"/>
      <c r="J26" s="16"/>
      <c r="K26" s="16"/>
      <c r="L26" s="16"/>
      <c r="M26" s="16"/>
      <c r="N26" s="16"/>
      <c r="O26" s="16"/>
      <c r="P26" s="16"/>
      <c r="Q26" s="16"/>
      <c r="R26" s="16"/>
      <c r="S26" s="16"/>
      <c r="T26" s="16"/>
      <c r="U26" s="16"/>
      <c r="V26" s="28"/>
      <c r="X26" s="11">
        <f t="shared" ref="X26:X36" si="5">X25+60</f>
        <v>120</v>
      </c>
      <c r="Y26" s="8" t="str">
        <f t="shared" si="4"/>
        <v>Efter 10 år</v>
      </c>
      <c r="Z26" s="5">
        <f t="shared" si="3"/>
        <v>0</v>
      </c>
      <c r="AA26" s="5">
        <f t="shared" si="3"/>
        <v>0</v>
      </c>
      <c r="AB26" s="5">
        <f t="shared" si="3"/>
        <v>0</v>
      </c>
      <c r="AC26" s="5">
        <f t="shared" si="3"/>
        <v>0</v>
      </c>
      <c r="AD26" s="27">
        <f t="shared" si="3"/>
        <v>0</v>
      </c>
      <c r="AE26" s="27">
        <f t="shared" si="3"/>
        <v>0</v>
      </c>
      <c r="AF26" s="21">
        <f t="shared" si="2"/>
        <v>0</v>
      </c>
      <c r="AG26" s="14"/>
      <c r="AH26" s="14"/>
      <c r="AI26" s="14"/>
      <c r="AJ26" s="14"/>
      <c r="AK26" s="14"/>
    </row>
    <row r="27" spans="3:37" s="7" customFormat="1" ht="13.9" customHeight="1" x14ac:dyDescent="0.25">
      <c r="C27" s="16"/>
      <c r="D27" s="16"/>
      <c r="E27" s="16"/>
      <c r="F27" s="16"/>
      <c r="G27" s="16"/>
      <c r="H27" s="16"/>
      <c r="I27" s="16"/>
      <c r="J27" s="16"/>
      <c r="K27" s="16"/>
      <c r="L27" s="16"/>
      <c r="M27" s="16"/>
      <c r="N27" s="16"/>
      <c r="O27" s="16"/>
      <c r="P27" s="16"/>
      <c r="Q27" s="16"/>
      <c r="R27" s="16"/>
      <c r="S27" s="16"/>
      <c r="T27" s="16"/>
      <c r="U27" s="16"/>
      <c r="V27" s="28"/>
      <c r="X27" s="11">
        <f t="shared" si="5"/>
        <v>180</v>
      </c>
      <c r="Y27" s="8" t="str">
        <f t="shared" si="4"/>
        <v>Efter 15 år</v>
      </c>
      <c r="Z27" s="5">
        <f t="shared" si="3"/>
        <v>0</v>
      </c>
      <c r="AA27" s="5">
        <f t="shared" si="3"/>
        <v>0</v>
      </c>
      <c r="AB27" s="5">
        <f t="shared" si="3"/>
        <v>0</v>
      </c>
      <c r="AC27" s="5">
        <f t="shared" si="3"/>
        <v>0</v>
      </c>
      <c r="AD27" s="27">
        <f t="shared" si="3"/>
        <v>0</v>
      </c>
      <c r="AE27" s="27">
        <f t="shared" si="3"/>
        <v>0</v>
      </c>
      <c r="AF27" s="21">
        <f t="shared" si="2"/>
        <v>0</v>
      </c>
      <c r="AG27" s="14"/>
      <c r="AH27" s="14"/>
      <c r="AI27" s="14"/>
      <c r="AJ27" s="14"/>
      <c r="AK27" s="14"/>
    </row>
    <row r="28" spans="3:37" s="7" customFormat="1" ht="13.9" customHeight="1" x14ac:dyDescent="0.25">
      <c r="C28" s="16"/>
      <c r="D28" s="16"/>
      <c r="E28" s="16"/>
      <c r="F28" s="16"/>
      <c r="G28" s="16"/>
      <c r="H28" s="16"/>
      <c r="I28" s="16"/>
      <c r="J28" s="16"/>
      <c r="K28" s="16"/>
      <c r="L28" s="16"/>
      <c r="M28" s="16"/>
      <c r="N28" s="16"/>
      <c r="O28" s="16"/>
      <c r="P28" s="16"/>
      <c r="Q28" s="16"/>
      <c r="R28" s="16"/>
      <c r="S28" s="16"/>
      <c r="T28" s="16"/>
      <c r="U28" s="16"/>
      <c r="V28" s="28"/>
      <c r="X28" s="11">
        <f t="shared" si="5"/>
        <v>240</v>
      </c>
      <c r="Y28" s="8" t="str">
        <f t="shared" si="4"/>
        <v>Efter 20 år</v>
      </c>
      <c r="Z28" s="5">
        <f t="shared" si="3"/>
        <v>0</v>
      </c>
      <c r="AA28" s="5">
        <f t="shared" si="3"/>
        <v>0</v>
      </c>
      <c r="AB28" s="5">
        <f t="shared" si="3"/>
        <v>0</v>
      </c>
      <c r="AC28" s="5">
        <f t="shared" si="3"/>
        <v>0</v>
      </c>
      <c r="AD28" s="27">
        <f t="shared" si="3"/>
        <v>0</v>
      </c>
      <c r="AE28" s="27">
        <f t="shared" si="3"/>
        <v>0</v>
      </c>
      <c r="AF28" s="21">
        <f t="shared" si="2"/>
        <v>0</v>
      </c>
      <c r="AG28" s="14"/>
      <c r="AH28" s="14"/>
      <c r="AI28" s="14"/>
      <c r="AJ28" s="14"/>
      <c r="AK28" s="14"/>
    </row>
    <row r="29" spans="3:37" s="7" customFormat="1" ht="13.9" customHeight="1" x14ac:dyDescent="0.25">
      <c r="C29" s="16"/>
      <c r="D29" s="16"/>
      <c r="E29" s="16"/>
      <c r="F29" s="16"/>
      <c r="G29" s="16"/>
      <c r="H29" s="16"/>
      <c r="I29" s="16"/>
      <c r="J29" s="16"/>
      <c r="K29" s="16"/>
      <c r="L29" s="16"/>
      <c r="M29" s="16"/>
      <c r="N29" s="16"/>
      <c r="O29" s="16"/>
      <c r="P29" s="16"/>
      <c r="Q29" s="16"/>
      <c r="R29" s="16"/>
      <c r="S29" s="16"/>
      <c r="T29" s="16"/>
      <c r="U29" s="16"/>
      <c r="V29" s="28"/>
      <c r="X29" s="11">
        <f t="shared" si="5"/>
        <v>300</v>
      </c>
      <c r="Y29" s="8" t="str">
        <f t="shared" si="4"/>
        <v>Efter 25 år</v>
      </c>
      <c r="Z29" s="5">
        <f t="shared" si="3"/>
        <v>0</v>
      </c>
      <c r="AA29" s="5">
        <f t="shared" si="3"/>
        <v>0</v>
      </c>
      <c r="AB29" s="5">
        <f t="shared" si="3"/>
        <v>0</v>
      </c>
      <c r="AC29" s="5">
        <f t="shared" si="3"/>
        <v>0</v>
      </c>
      <c r="AD29" s="27">
        <f t="shared" si="3"/>
        <v>0</v>
      </c>
      <c r="AE29" s="27">
        <f t="shared" si="3"/>
        <v>0</v>
      </c>
      <c r="AF29" s="21">
        <f t="shared" si="2"/>
        <v>0</v>
      </c>
      <c r="AG29" s="14"/>
      <c r="AH29" s="14"/>
      <c r="AI29" s="14"/>
      <c r="AJ29" s="14"/>
      <c r="AK29" s="14"/>
    </row>
    <row r="30" spans="3:37" s="7" customFormat="1" ht="13.9" customHeight="1" x14ac:dyDescent="0.25">
      <c r="C30" s="16"/>
      <c r="D30" s="16"/>
      <c r="E30" s="16"/>
      <c r="F30" s="16"/>
      <c r="G30" s="16"/>
      <c r="H30" s="16"/>
      <c r="I30" s="16"/>
      <c r="J30" s="16"/>
      <c r="K30" s="16"/>
      <c r="L30" s="16"/>
      <c r="M30" s="16"/>
      <c r="N30" s="16"/>
      <c r="O30" s="16"/>
      <c r="P30" s="16"/>
      <c r="Q30" s="16"/>
      <c r="R30" s="16"/>
      <c r="S30" s="16"/>
      <c r="T30" s="16"/>
      <c r="U30" s="16"/>
      <c r="V30" s="28"/>
      <c r="X30" s="11">
        <f t="shared" si="5"/>
        <v>360</v>
      </c>
      <c r="Y30" s="8" t="str">
        <f t="shared" si="4"/>
        <v>Efter 30 år</v>
      </c>
      <c r="Z30" s="5">
        <f t="shared" si="3"/>
        <v>0</v>
      </c>
      <c r="AA30" s="5">
        <f t="shared" si="3"/>
        <v>0</v>
      </c>
      <c r="AB30" s="5">
        <f t="shared" si="3"/>
        <v>0</v>
      </c>
      <c r="AC30" s="5">
        <f t="shared" si="3"/>
        <v>0</v>
      </c>
      <c r="AD30" s="27">
        <f t="shared" si="3"/>
        <v>0</v>
      </c>
      <c r="AE30" s="27">
        <f t="shared" si="3"/>
        <v>0</v>
      </c>
      <c r="AF30" s="21">
        <f t="shared" si="2"/>
        <v>0</v>
      </c>
      <c r="AG30" s="14"/>
      <c r="AH30" s="14"/>
      <c r="AI30" s="14"/>
      <c r="AJ30" s="14"/>
      <c r="AK30" s="14"/>
    </row>
    <row r="31" spans="3:37" s="7" customFormat="1" ht="13.9" customHeight="1" x14ac:dyDescent="0.25">
      <c r="C31" s="16"/>
      <c r="D31" s="16"/>
      <c r="E31" s="16"/>
      <c r="F31" s="16"/>
      <c r="G31" s="16"/>
      <c r="H31" s="16"/>
      <c r="I31" s="16"/>
      <c r="J31" s="16"/>
      <c r="K31" s="16"/>
      <c r="L31" s="16"/>
      <c r="M31" s="16"/>
      <c r="N31" s="16"/>
      <c r="O31" s="16"/>
      <c r="P31" s="16"/>
      <c r="Q31" s="16"/>
      <c r="R31" s="16"/>
      <c r="S31" s="16"/>
      <c r="T31" s="16"/>
      <c r="U31" s="16"/>
      <c r="V31" s="28"/>
      <c r="X31" s="11">
        <f t="shared" si="5"/>
        <v>420</v>
      </c>
      <c r="Y31" s="8" t="str">
        <f t="shared" si="4"/>
        <v>Efter 35 år</v>
      </c>
      <c r="Z31" s="5">
        <f t="shared" si="3"/>
        <v>0</v>
      </c>
      <c r="AA31" s="5">
        <f t="shared" si="3"/>
        <v>0</v>
      </c>
      <c r="AB31" s="5">
        <f t="shared" si="3"/>
        <v>0</v>
      </c>
      <c r="AC31" s="5">
        <f t="shared" si="3"/>
        <v>0</v>
      </c>
      <c r="AD31" s="27">
        <f t="shared" si="3"/>
        <v>0</v>
      </c>
      <c r="AE31" s="27">
        <f t="shared" si="3"/>
        <v>0</v>
      </c>
      <c r="AF31" s="21">
        <f t="shared" si="2"/>
        <v>0</v>
      </c>
      <c r="AG31" s="14"/>
      <c r="AH31" s="14"/>
      <c r="AI31" s="14"/>
      <c r="AJ31" s="14"/>
      <c r="AK31" s="14"/>
    </row>
    <row r="32" spans="3:37" s="7" customFormat="1" ht="13.9" customHeight="1" x14ac:dyDescent="0.25">
      <c r="C32" s="29"/>
      <c r="D32" s="29"/>
      <c r="E32" s="29"/>
      <c r="F32" s="29"/>
      <c r="G32" s="29"/>
      <c r="H32" s="29"/>
      <c r="I32" s="29"/>
      <c r="J32" s="29"/>
      <c r="K32" s="29"/>
      <c r="L32" s="29"/>
      <c r="M32" s="29"/>
      <c r="N32" s="29"/>
      <c r="O32" s="29"/>
      <c r="P32" s="29"/>
      <c r="Q32" s="29"/>
      <c r="R32" s="29"/>
      <c r="S32" s="29"/>
      <c r="T32" s="29"/>
      <c r="V32" s="28"/>
      <c r="X32" s="11">
        <f t="shared" si="5"/>
        <v>480</v>
      </c>
      <c r="Y32" s="8" t="str">
        <f t="shared" si="4"/>
        <v>Efter 40 år</v>
      </c>
      <c r="Z32" s="5">
        <f t="shared" si="3"/>
        <v>0</v>
      </c>
      <c r="AA32" s="5">
        <f t="shared" si="3"/>
        <v>0</v>
      </c>
      <c r="AB32" s="5">
        <f t="shared" si="3"/>
        <v>0</v>
      </c>
      <c r="AC32" s="5">
        <f t="shared" si="3"/>
        <v>0</v>
      </c>
      <c r="AD32" s="27">
        <f t="shared" si="3"/>
        <v>0</v>
      </c>
      <c r="AE32" s="27">
        <f t="shared" si="3"/>
        <v>0</v>
      </c>
      <c r="AF32" s="21">
        <f t="shared" si="2"/>
        <v>0</v>
      </c>
      <c r="AG32" s="14"/>
      <c r="AH32" s="14"/>
      <c r="AI32" s="14"/>
      <c r="AJ32" s="14"/>
      <c r="AK32" s="14"/>
    </row>
    <row r="33" spans="2:37" s="7" customFormat="1" ht="22.9" customHeight="1" x14ac:dyDescent="0.25">
      <c r="B33" s="30"/>
      <c r="C33" s="31"/>
      <c r="D33" s="32" cm="1">
        <f t="array" aca="1" ref="D33" ca="1">INDIRECT("D"&amp;SUM(--NOT(ISBLANK(#REF!)))+11)</f>
        <v>0</v>
      </c>
      <c r="E33" s="33">
        <f t="shared" ref="E33" ca="1" si="6">IFERROR(C33-D33,NA())</f>
        <v>0</v>
      </c>
      <c r="F33" s="33">
        <f t="shared" ref="F33" ca="1" si="7">IFERROR(D33-E33,NA())</f>
        <v>0</v>
      </c>
      <c r="G33" s="33">
        <f t="shared" ref="G33" ca="1" si="8">IFERROR(E33-F33,NA())</f>
        <v>0</v>
      </c>
      <c r="H33" s="11"/>
      <c r="I33" s="31"/>
      <c r="J33" s="32" cm="1">
        <f t="array" aca="1" ref="J33" ca="1">INDIRECT("D"&amp;SUM(--NOT(ISBLANK(#REF!)))+11)</f>
        <v>0</v>
      </c>
      <c r="K33" s="33">
        <f t="shared" ref="K33" ca="1" si="9">IFERROR(I33-J33,NA())</f>
        <v>0</v>
      </c>
      <c r="L33" s="33">
        <f t="shared" ref="L33" ca="1" si="10">IFERROR(J33-K33,NA())</f>
        <v>0</v>
      </c>
      <c r="M33" s="33">
        <f t="shared" ref="M33" ca="1" si="11">IFERROR(K33-L33,NA())</f>
        <v>0</v>
      </c>
      <c r="N33" s="11"/>
      <c r="V33" s="28"/>
      <c r="X33" s="11">
        <f t="shared" si="5"/>
        <v>540</v>
      </c>
      <c r="Y33" s="8" t="str">
        <f t="shared" si="4"/>
        <v>Efter 45 år</v>
      </c>
      <c r="Z33" s="5">
        <f t="shared" si="3"/>
        <v>0</v>
      </c>
      <c r="AA33" s="5">
        <f t="shared" si="3"/>
        <v>0</v>
      </c>
      <c r="AB33" s="5">
        <f t="shared" si="3"/>
        <v>0</v>
      </c>
      <c r="AC33" s="5">
        <f t="shared" si="3"/>
        <v>0</v>
      </c>
      <c r="AD33" s="27">
        <f t="shared" si="3"/>
        <v>0</v>
      </c>
      <c r="AE33" s="27">
        <f t="shared" si="3"/>
        <v>0</v>
      </c>
      <c r="AF33" s="21">
        <f t="shared" si="2"/>
        <v>0</v>
      </c>
      <c r="AG33" s="14"/>
      <c r="AH33" s="14"/>
      <c r="AI33" s="14"/>
      <c r="AJ33" s="14"/>
      <c r="AK33" s="14"/>
    </row>
    <row r="34" spans="2:37" s="7" customFormat="1" ht="22.9" customHeight="1" x14ac:dyDescent="0.25">
      <c r="B34" s="75" t="s">
        <v>20</v>
      </c>
      <c r="C34" s="76"/>
      <c r="D34" s="76"/>
      <c r="E34" s="76"/>
      <c r="F34" s="76"/>
      <c r="G34" s="76"/>
      <c r="H34" s="76"/>
      <c r="I34" s="76"/>
      <c r="J34" s="76"/>
      <c r="K34" s="76"/>
      <c r="L34" s="76"/>
      <c r="M34" s="76"/>
      <c r="N34" s="76"/>
      <c r="O34" s="76"/>
      <c r="P34" s="76"/>
      <c r="Q34" s="76"/>
      <c r="R34" s="76"/>
      <c r="S34" s="76"/>
      <c r="T34" s="76"/>
      <c r="V34" s="28"/>
      <c r="X34" s="11">
        <f t="shared" si="5"/>
        <v>600</v>
      </c>
      <c r="Y34" s="8" t="str">
        <f t="shared" si="4"/>
        <v>Efter 50 år</v>
      </c>
      <c r="Z34" s="5">
        <f t="shared" si="3"/>
        <v>0</v>
      </c>
      <c r="AA34" s="5">
        <f t="shared" si="3"/>
        <v>0</v>
      </c>
      <c r="AB34" s="5">
        <f t="shared" si="3"/>
        <v>0</v>
      </c>
      <c r="AC34" s="5">
        <f t="shared" si="3"/>
        <v>0</v>
      </c>
      <c r="AD34" s="27">
        <f t="shared" si="3"/>
        <v>0</v>
      </c>
      <c r="AE34" s="27">
        <f t="shared" si="3"/>
        <v>0</v>
      </c>
      <c r="AF34" s="21">
        <f t="shared" si="2"/>
        <v>0</v>
      </c>
      <c r="AG34" s="14"/>
      <c r="AH34" s="14"/>
      <c r="AI34" s="14"/>
      <c r="AJ34" s="14"/>
      <c r="AK34" s="14"/>
    </row>
    <row r="35" spans="2:37" s="7" customFormat="1" ht="18" customHeight="1" x14ac:dyDescent="0.25">
      <c r="B35" s="75"/>
      <c r="C35" s="76"/>
      <c r="D35" s="76"/>
      <c r="E35" s="76"/>
      <c r="F35" s="76"/>
      <c r="G35" s="76"/>
      <c r="H35" s="76"/>
      <c r="I35" s="76"/>
      <c r="J35" s="76"/>
      <c r="K35" s="76"/>
      <c r="L35" s="76"/>
      <c r="M35" s="76"/>
      <c r="N35" s="76"/>
      <c r="O35" s="76"/>
      <c r="P35" s="76"/>
      <c r="Q35" s="76"/>
      <c r="R35" s="76"/>
      <c r="S35" s="76"/>
      <c r="T35" s="76"/>
      <c r="X35" s="11">
        <f t="shared" si="5"/>
        <v>660</v>
      </c>
      <c r="Y35" s="8" t="str">
        <f t="shared" ref="Y35:Y36" si="12">"Efter "&amp;X35/12&amp;" år"</f>
        <v>Efter 55 år</v>
      </c>
      <c r="Z35" s="5">
        <f t="shared" si="3"/>
        <v>0</v>
      </c>
      <c r="AA35" s="5">
        <f t="shared" si="3"/>
        <v>0</v>
      </c>
      <c r="AB35" s="5">
        <f t="shared" si="3"/>
        <v>0</v>
      </c>
      <c r="AC35" s="5">
        <f t="shared" si="3"/>
        <v>0</v>
      </c>
      <c r="AD35" s="27">
        <f t="shared" si="3"/>
        <v>0</v>
      </c>
      <c r="AE35" s="27">
        <f t="shared" si="3"/>
        <v>0</v>
      </c>
      <c r="AF35" s="21">
        <f t="shared" ref="AF35:AF36" si="13">SUM(Z35:AE35)</f>
        <v>0</v>
      </c>
      <c r="AG35" s="14"/>
      <c r="AH35" s="14"/>
      <c r="AI35" s="14"/>
      <c r="AJ35" s="14"/>
      <c r="AK35" s="14"/>
    </row>
    <row r="36" spans="2:37" ht="21" customHeight="1" x14ac:dyDescent="0.25">
      <c r="B36" s="9"/>
      <c r="C36" s="29"/>
      <c r="D36" s="29"/>
      <c r="E36" s="29"/>
      <c r="F36" s="29"/>
      <c r="G36" s="29"/>
      <c r="H36" s="29"/>
      <c r="I36" s="29"/>
      <c r="J36" s="29"/>
      <c r="K36" s="29"/>
      <c r="L36" s="29"/>
      <c r="M36" s="29"/>
      <c r="N36" s="29"/>
      <c r="O36" s="29"/>
      <c r="P36" s="29"/>
      <c r="Q36" s="29"/>
      <c r="R36" s="29"/>
      <c r="S36" s="29"/>
      <c r="T36" s="29"/>
      <c r="X36" s="11">
        <f t="shared" si="5"/>
        <v>720</v>
      </c>
      <c r="Y36" s="8" t="str">
        <f t="shared" si="12"/>
        <v>Efter 60 år</v>
      </c>
      <c r="Z36" s="5">
        <f t="shared" ref="Z36:AE36" si="14">FV(ABS(Z$8)/12,$X36,-ABS(Z$7),-ABS(Z$6),1)</f>
        <v>0</v>
      </c>
      <c r="AA36" s="5">
        <f t="shared" si="14"/>
        <v>0</v>
      </c>
      <c r="AB36" s="5">
        <f t="shared" si="14"/>
        <v>0</v>
      </c>
      <c r="AC36" s="5">
        <f t="shared" si="14"/>
        <v>0</v>
      </c>
      <c r="AD36" s="27">
        <f t="shared" si="14"/>
        <v>0</v>
      </c>
      <c r="AE36" s="27">
        <f t="shared" si="14"/>
        <v>0</v>
      </c>
      <c r="AF36" s="21">
        <f t="shared" si="13"/>
        <v>0</v>
      </c>
      <c r="AG36" s="34"/>
      <c r="AH36" s="34"/>
      <c r="AI36" s="34"/>
    </row>
    <row r="37" spans="2:37" x14ac:dyDescent="0.25">
      <c r="B37" s="9"/>
      <c r="D37" s="35" t="s">
        <v>19</v>
      </c>
      <c r="E37" s="36" t="s">
        <v>0</v>
      </c>
      <c r="F37" s="36" t="s">
        <v>21</v>
      </c>
      <c r="G37" s="37"/>
      <c r="H37" s="38"/>
      <c r="J37" s="39"/>
      <c r="K37" s="37"/>
      <c r="L37" s="37"/>
      <c r="M37" s="37"/>
      <c r="N37" s="38"/>
      <c r="O37" s="38"/>
      <c r="Y37" s="40"/>
      <c r="Z37" s="41"/>
      <c r="AA37" s="41"/>
      <c r="AB37" s="41"/>
      <c r="AC37" s="41"/>
      <c r="AD37" s="40"/>
      <c r="AE37" s="40"/>
      <c r="AF37" s="40"/>
      <c r="AG37" s="34"/>
      <c r="AH37" s="34"/>
      <c r="AI37" s="34"/>
    </row>
    <row r="38" spans="2:37" x14ac:dyDescent="0.25">
      <c r="B38" s="9"/>
      <c r="C38" s="42"/>
      <c r="D38" s="3"/>
      <c r="E38" s="3"/>
      <c r="F38" s="3"/>
      <c r="G38" s="43"/>
      <c r="H38" s="44"/>
      <c r="I38" s="42"/>
      <c r="J38" s="43"/>
      <c r="K38" s="43"/>
      <c r="L38" s="43"/>
      <c r="M38" s="43"/>
      <c r="N38" s="44"/>
      <c r="O38" s="44"/>
      <c r="Y38" s="40"/>
      <c r="Z38" s="41"/>
      <c r="AA38" s="41"/>
      <c r="AB38" s="41"/>
      <c r="AC38" s="41"/>
      <c r="AD38" s="40"/>
      <c r="AE38" s="40"/>
      <c r="AF38" s="40"/>
      <c r="AG38" s="34"/>
      <c r="AH38" s="34"/>
      <c r="AI38" s="34"/>
    </row>
    <row r="39" spans="2:37" x14ac:dyDescent="0.25">
      <c r="B39" s="9"/>
      <c r="C39" s="42"/>
      <c r="D39" s="43"/>
      <c r="E39" s="43"/>
      <c r="F39" s="43"/>
      <c r="G39" s="43"/>
      <c r="H39" s="44"/>
      <c r="I39" s="42"/>
      <c r="J39" s="43"/>
      <c r="K39" s="43"/>
      <c r="L39" s="43"/>
      <c r="M39" s="43"/>
      <c r="N39" s="44"/>
      <c r="O39" s="44"/>
      <c r="Y39" s="40"/>
      <c r="Z39" s="41"/>
      <c r="AA39" s="41"/>
      <c r="AB39" s="41"/>
      <c r="AC39" s="41"/>
      <c r="AD39" s="40"/>
      <c r="AE39" s="40"/>
      <c r="AF39" s="40"/>
      <c r="AG39" s="34"/>
      <c r="AH39" s="34"/>
      <c r="AI39" s="34"/>
    </row>
    <row r="40" spans="2:37" x14ac:dyDescent="0.25">
      <c r="B40" s="9"/>
      <c r="C40" s="9"/>
      <c r="D40" s="45" t="s">
        <v>30</v>
      </c>
      <c r="E40" s="45" t="s">
        <v>32</v>
      </c>
      <c r="F40" s="45" t="s">
        <v>33</v>
      </c>
      <c r="G40" s="45" t="s">
        <v>23</v>
      </c>
      <c r="H40" s="9"/>
      <c r="I40" s="9"/>
      <c r="J40" s="46"/>
      <c r="K40" s="46"/>
      <c r="L40" s="46"/>
      <c r="M40" s="46"/>
      <c r="N40" s="9"/>
      <c r="O40" s="9"/>
      <c r="Y40" s="40"/>
      <c r="Z40" s="41"/>
      <c r="AA40" s="41"/>
      <c r="AB40" s="41"/>
      <c r="AC40" s="41"/>
      <c r="AD40" s="40"/>
      <c r="AE40" s="40"/>
      <c r="AF40" s="40"/>
      <c r="AG40" s="34"/>
      <c r="AH40" s="34"/>
      <c r="AI40" s="34"/>
    </row>
    <row r="41" spans="2:37" x14ac:dyDescent="0.25">
      <c r="B41" s="9"/>
      <c r="C41" s="47">
        <v>44197</v>
      </c>
      <c r="D41" s="5" t="str">
        <f>IF($D$38="","",D38+E41)</f>
        <v/>
      </c>
      <c r="E41" s="1"/>
      <c r="F41" s="5">
        <f>IFERROR(IF($D$38="",0,D38+G41),0)</f>
        <v>0</v>
      </c>
      <c r="G41" s="5">
        <f>IFERROR(($E$38-$D$38)/$F$38,0)</f>
        <v>0</v>
      </c>
      <c r="H41" s="44"/>
      <c r="I41" s="47"/>
      <c r="J41" s="48"/>
      <c r="K41" s="48"/>
      <c r="L41" s="48"/>
      <c r="M41" s="48"/>
      <c r="N41" s="44"/>
      <c r="O41" s="44"/>
      <c r="Y41" s="40"/>
      <c r="Z41" s="41"/>
      <c r="AA41" s="41"/>
      <c r="AB41" s="41"/>
      <c r="AC41" s="41"/>
      <c r="AD41" s="40"/>
      <c r="AE41" s="40"/>
      <c r="AF41" s="40"/>
      <c r="AG41" s="34"/>
      <c r="AH41" s="34"/>
      <c r="AI41" s="34"/>
    </row>
    <row r="42" spans="2:37" x14ac:dyDescent="0.25">
      <c r="B42" s="9"/>
      <c r="C42" s="47">
        <v>44228</v>
      </c>
      <c r="D42" s="5" t="str">
        <f>IF($D$38="","",D41+E42)</f>
        <v/>
      </c>
      <c r="E42" s="1"/>
      <c r="F42" s="5">
        <f>IFERROR(IF($D$38="",0,F41+G42),0)</f>
        <v>0</v>
      </c>
      <c r="G42" s="5">
        <f t="shared" ref="G42:G52" si="15">IFERROR(($E$38-$D$38)/$F$38,0)</f>
        <v>0</v>
      </c>
      <c r="H42" s="44"/>
      <c r="I42" s="47"/>
      <c r="J42" s="48"/>
      <c r="K42" s="48"/>
      <c r="L42" s="48"/>
      <c r="M42" s="48"/>
      <c r="N42" s="44"/>
      <c r="O42" s="44"/>
      <c r="Y42" s="40"/>
      <c r="Z42" s="41"/>
      <c r="AA42" s="41"/>
      <c r="AB42" s="41"/>
      <c r="AC42" s="41"/>
      <c r="AD42" s="40"/>
      <c r="AE42" s="40"/>
      <c r="AF42" s="40"/>
      <c r="AG42" s="34"/>
      <c r="AH42" s="34"/>
      <c r="AI42" s="34"/>
    </row>
    <row r="43" spans="2:37" x14ac:dyDescent="0.25">
      <c r="B43" s="9"/>
      <c r="C43" s="47">
        <v>44256</v>
      </c>
      <c r="D43" s="5" t="str">
        <f t="shared" ref="D43:D52" si="16">IF($D$38="","",D42+E43)</f>
        <v/>
      </c>
      <c r="E43" s="1"/>
      <c r="F43" s="5">
        <f t="shared" ref="F43:F52" si="17">IFERROR(IF($D$38="",0,F42+G43),0)</f>
        <v>0</v>
      </c>
      <c r="G43" s="5">
        <f t="shared" si="15"/>
        <v>0</v>
      </c>
      <c r="H43" s="44"/>
      <c r="I43" s="47"/>
      <c r="J43" s="48"/>
      <c r="K43" s="48"/>
      <c r="L43" s="48"/>
      <c r="M43" s="48"/>
      <c r="N43" s="44"/>
      <c r="O43" s="44"/>
      <c r="Y43" s="40"/>
      <c r="Z43" s="41"/>
      <c r="AA43" s="41"/>
      <c r="AB43" s="41"/>
      <c r="AC43" s="41"/>
      <c r="AD43" s="40"/>
      <c r="AE43" s="40"/>
      <c r="AF43" s="40"/>
      <c r="AG43" s="34"/>
      <c r="AH43" s="34"/>
      <c r="AI43" s="34"/>
    </row>
    <row r="44" spans="2:37" x14ac:dyDescent="0.25">
      <c r="C44" s="47">
        <v>44287</v>
      </c>
      <c r="D44" s="5" t="str">
        <f t="shared" si="16"/>
        <v/>
      </c>
      <c r="E44" s="1"/>
      <c r="F44" s="5">
        <f t="shared" si="17"/>
        <v>0</v>
      </c>
      <c r="G44" s="5">
        <f t="shared" si="15"/>
        <v>0</v>
      </c>
      <c r="H44" s="44"/>
      <c r="I44" s="47"/>
      <c r="J44" s="48"/>
      <c r="K44" s="48"/>
      <c r="L44" s="48"/>
      <c r="M44" s="48"/>
      <c r="N44" s="44"/>
      <c r="O44" s="44"/>
      <c r="Y44" s="40"/>
      <c r="Z44" s="41"/>
      <c r="AA44" s="41"/>
      <c r="AB44" s="41"/>
      <c r="AC44" s="41"/>
      <c r="AD44" s="40"/>
      <c r="AE44" s="40"/>
      <c r="AF44" s="40"/>
      <c r="AG44" s="34"/>
      <c r="AH44" s="34"/>
      <c r="AI44" s="34"/>
    </row>
    <row r="45" spans="2:37" x14ac:dyDescent="0.25">
      <c r="C45" s="47">
        <v>44317</v>
      </c>
      <c r="D45" s="5" t="str">
        <f t="shared" si="16"/>
        <v/>
      </c>
      <c r="E45" s="1"/>
      <c r="F45" s="5">
        <f t="shared" si="17"/>
        <v>0</v>
      </c>
      <c r="G45" s="5">
        <f t="shared" si="15"/>
        <v>0</v>
      </c>
      <c r="H45" s="44"/>
      <c r="I45" s="47"/>
      <c r="J45" s="48"/>
      <c r="K45" s="48"/>
      <c r="L45" s="48"/>
      <c r="M45" s="48"/>
      <c r="N45" s="44"/>
      <c r="O45" s="44"/>
      <c r="Y45" s="40"/>
      <c r="Z45" s="41"/>
      <c r="AA45" s="41"/>
      <c r="AB45" s="41"/>
      <c r="AC45" s="41"/>
      <c r="AD45" s="40"/>
      <c r="AE45" s="40"/>
      <c r="AF45" s="40"/>
      <c r="AG45" s="34"/>
      <c r="AH45" s="34"/>
      <c r="AI45" s="34"/>
    </row>
    <row r="46" spans="2:37" x14ac:dyDescent="0.25">
      <c r="C46" s="47">
        <v>44348</v>
      </c>
      <c r="D46" s="5" t="str">
        <f t="shared" si="16"/>
        <v/>
      </c>
      <c r="E46" s="1"/>
      <c r="F46" s="5">
        <f t="shared" si="17"/>
        <v>0</v>
      </c>
      <c r="G46" s="5">
        <f t="shared" si="15"/>
        <v>0</v>
      </c>
      <c r="H46" s="44"/>
      <c r="I46" s="47"/>
      <c r="J46" s="48"/>
      <c r="K46" s="48"/>
      <c r="L46" s="48"/>
      <c r="M46" s="48"/>
      <c r="N46" s="44"/>
      <c r="O46" s="44"/>
      <c r="Y46" s="40"/>
      <c r="Z46" s="41"/>
      <c r="AA46" s="41"/>
      <c r="AB46" s="41"/>
      <c r="AC46" s="41"/>
      <c r="AD46" s="40"/>
      <c r="AE46" s="40"/>
      <c r="AF46" s="40"/>
      <c r="AG46" s="34"/>
      <c r="AH46" s="34"/>
      <c r="AI46" s="34"/>
    </row>
    <row r="47" spans="2:37" x14ac:dyDescent="0.25">
      <c r="C47" s="47">
        <v>44378</v>
      </c>
      <c r="D47" s="5" t="str">
        <f t="shared" si="16"/>
        <v/>
      </c>
      <c r="E47" s="1"/>
      <c r="F47" s="5">
        <f t="shared" si="17"/>
        <v>0</v>
      </c>
      <c r="G47" s="5">
        <f t="shared" si="15"/>
        <v>0</v>
      </c>
      <c r="H47" s="44"/>
      <c r="I47" s="47"/>
      <c r="J47" s="48"/>
      <c r="K47" s="48"/>
      <c r="L47" s="48"/>
      <c r="M47" s="48"/>
      <c r="N47" s="44"/>
      <c r="O47" s="44"/>
      <c r="Y47" s="40"/>
      <c r="Z47" s="41"/>
      <c r="AA47" s="41"/>
      <c r="AB47" s="41"/>
      <c r="AC47" s="41"/>
      <c r="AD47" s="40"/>
      <c r="AE47" s="40"/>
      <c r="AF47" s="40"/>
      <c r="AG47" s="34"/>
      <c r="AH47" s="34"/>
      <c r="AI47" s="34"/>
    </row>
    <row r="48" spans="2:37" x14ac:dyDescent="0.25">
      <c r="C48" s="47">
        <v>44409</v>
      </c>
      <c r="D48" s="5" t="str">
        <f t="shared" si="16"/>
        <v/>
      </c>
      <c r="E48" s="1"/>
      <c r="F48" s="5">
        <f t="shared" si="17"/>
        <v>0</v>
      </c>
      <c r="G48" s="5">
        <f t="shared" si="15"/>
        <v>0</v>
      </c>
      <c r="H48" s="44"/>
      <c r="I48" s="47"/>
      <c r="J48" s="48"/>
      <c r="K48" s="48"/>
      <c r="L48" s="48"/>
      <c r="M48" s="48"/>
      <c r="N48" s="44"/>
      <c r="O48" s="44"/>
      <c r="U48" s="49"/>
      <c r="Y48" s="40"/>
      <c r="Z48" s="41"/>
      <c r="AA48" s="41"/>
      <c r="AB48" s="41"/>
      <c r="AC48" s="41"/>
      <c r="AD48" s="40"/>
      <c r="AE48" s="40"/>
      <c r="AF48" s="40"/>
      <c r="AG48" s="34"/>
      <c r="AH48" s="34"/>
      <c r="AI48" s="34"/>
    </row>
    <row r="49" spans="1:35" x14ac:dyDescent="0.25">
      <c r="C49" s="47">
        <v>44440</v>
      </c>
      <c r="D49" s="5" t="str">
        <f t="shared" si="16"/>
        <v/>
      </c>
      <c r="E49" s="1"/>
      <c r="F49" s="5">
        <f t="shared" si="17"/>
        <v>0</v>
      </c>
      <c r="G49" s="5">
        <f t="shared" si="15"/>
        <v>0</v>
      </c>
      <c r="H49" s="44"/>
      <c r="I49" s="47"/>
      <c r="J49" s="48"/>
      <c r="K49" s="48"/>
      <c r="L49" s="48"/>
      <c r="M49" s="48"/>
      <c r="N49" s="44"/>
      <c r="O49" s="44"/>
      <c r="U49" s="49"/>
      <c r="Y49" s="40"/>
      <c r="Z49" s="41"/>
      <c r="AA49" s="41"/>
      <c r="AB49" s="41"/>
      <c r="AC49" s="41"/>
      <c r="AD49" s="40"/>
      <c r="AE49" s="40"/>
      <c r="AF49" s="40"/>
      <c r="AG49" s="34"/>
      <c r="AH49" s="34"/>
      <c r="AI49" s="34"/>
    </row>
    <row r="50" spans="1:35" x14ac:dyDescent="0.25">
      <c r="C50" s="47">
        <v>44470</v>
      </c>
      <c r="D50" s="5" t="str">
        <f t="shared" si="16"/>
        <v/>
      </c>
      <c r="E50" s="1"/>
      <c r="F50" s="5">
        <f t="shared" si="17"/>
        <v>0</v>
      </c>
      <c r="G50" s="5">
        <f t="shared" si="15"/>
        <v>0</v>
      </c>
      <c r="H50" s="44"/>
      <c r="I50" s="47"/>
      <c r="J50" s="48"/>
      <c r="K50" s="48"/>
      <c r="L50" s="48"/>
      <c r="M50" s="48"/>
      <c r="N50" s="44"/>
      <c r="O50" s="44"/>
      <c r="U50" s="49"/>
      <c r="Y50" s="40"/>
      <c r="Z50" s="41"/>
      <c r="AA50" s="41"/>
      <c r="AB50" s="41"/>
      <c r="AC50" s="41"/>
      <c r="AD50" s="40"/>
      <c r="AE50" s="40"/>
      <c r="AF50" s="40"/>
      <c r="AG50" s="34"/>
      <c r="AH50" s="34"/>
      <c r="AI50" s="34"/>
    </row>
    <row r="51" spans="1:35" x14ac:dyDescent="0.25">
      <c r="C51" s="47">
        <v>44501</v>
      </c>
      <c r="D51" s="5" t="str">
        <f t="shared" si="16"/>
        <v/>
      </c>
      <c r="E51" s="1"/>
      <c r="F51" s="5">
        <f t="shared" si="17"/>
        <v>0</v>
      </c>
      <c r="G51" s="5">
        <f t="shared" si="15"/>
        <v>0</v>
      </c>
      <c r="H51" s="44"/>
      <c r="I51" s="47"/>
      <c r="J51" s="48"/>
      <c r="K51" s="48"/>
      <c r="L51" s="48"/>
      <c r="M51" s="48"/>
      <c r="N51" s="44"/>
      <c r="O51" s="44"/>
      <c r="U51" s="49"/>
      <c r="Y51" s="40"/>
      <c r="Z51" s="41"/>
      <c r="AA51" s="41"/>
      <c r="AB51" s="41"/>
      <c r="AC51" s="41"/>
      <c r="AD51" s="40"/>
      <c r="AE51" s="40"/>
      <c r="AF51" s="40"/>
      <c r="AG51" s="34"/>
      <c r="AH51" s="34"/>
      <c r="AI51" s="34"/>
    </row>
    <row r="52" spans="1:35" x14ac:dyDescent="0.25">
      <c r="B52" s="30"/>
      <c r="C52" s="47">
        <v>44531</v>
      </c>
      <c r="D52" s="5" t="str">
        <f t="shared" si="16"/>
        <v/>
      </c>
      <c r="E52" s="1"/>
      <c r="F52" s="5">
        <f t="shared" si="17"/>
        <v>0</v>
      </c>
      <c r="G52" s="5">
        <f t="shared" si="15"/>
        <v>0</v>
      </c>
      <c r="H52" s="44"/>
      <c r="I52" s="47"/>
      <c r="J52" s="48"/>
      <c r="K52" s="48"/>
      <c r="L52" s="48"/>
      <c r="M52" s="48"/>
      <c r="N52" s="44"/>
      <c r="O52" s="44"/>
      <c r="U52" s="49"/>
      <c r="Y52" s="40"/>
      <c r="Z52" s="41"/>
      <c r="AA52" s="41"/>
      <c r="AB52" s="41"/>
      <c r="AC52" s="41"/>
      <c r="AD52" s="40"/>
      <c r="AE52" s="40"/>
      <c r="AF52" s="40"/>
      <c r="AG52" s="34"/>
      <c r="AH52" s="34"/>
      <c r="AI52" s="34"/>
    </row>
    <row r="53" spans="1:35" s="10" customFormat="1" ht="14.45" customHeight="1" x14ac:dyDescent="0.25">
      <c r="A53" s="11"/>
      <c r="B53" s="11"/>
      <c r="C53" s="50">
        <v>1</v>
      </c>
      <c r="D53" s="51" t="e" cm="1">
        <f t="array" aca="1" ref="D53" ca="1">IFERROR(1-(INDIRECT("D"&amp;SUM(--NOT(ISBLANK(D41:D52)))+40)/E38),NA())</f>
        <v>#N/A</v>
      </c>
      <c r="E53" s="51" t="e">
        <f t="shared" ref="E53" ca="1" si="18">IFERROR(C53-D53,NA())</f>
        <v>#N/A</v>
      </c>
      <c r="F53" s="52"/>
      <c r="G53" s="52"/>
      <c r="H53" s="11"/>
      <c r="I53" s="50"/>
      <c r="J53" s="53"/>
      <c r="K53" s="53"/>
      <c r="L53" s="54"/>
      <c r="M53" s="54"/>
      <c r="N53" s="11"/>
      <c r="O53" s="11"/>
      <c r="P53" s="11"/>
      <c r="Q53" s="11"/>
      <c r="R53" s="11"/>
      <c r="S53" s="11"/>
      <c r="T53" s="11"/>
      <c r="U53" s="55"/>
      <c r="V53" s="11"/>
      <c r="Y53" s="40"/>
      <c r="Z53" s="41"/>
      <c r="AA53" s="41"/>
      <c r="AB53" s="41"/>
      <c r="AC53" s="41"/>
      <c r="AD53" s="40"/>
      <c r="AE53" s="40"/>
      <c r="AF53" s="40"/>
      <c r="AG53" s="34"/>
      <c r="AH53" s="34"/>
      <c r="AI53" s="34"/>
    </row>
    <row r="54" spans="1:35" s="10" customFormat="1" ht="14.45" customHeight="1" x14ac:dyDescent="0.25">
      <c r="A54" s="11"/>
      <c r="B54" s="11"/>
      <c r="C54" s="31">
        <f>$D$38</f>
        <v>0</v>
      </c>
      <c r="D54" s="32" t="str" cm="1">
        <f t="array" aca="1" ref="D54" ca="1">INDIRECT("D"&amp;SUM(--NOT(ISBLANK(D41:D52)))+40)</f>
        <v/>
      </c>
      <c r="E54" s="33"/>
      <c r="F54" s="56"/>
      <c r="G54" s="56"/>
      <c r="H54" s="11"/>
      <c r="I54" s="31"/>
      <c r="J54" s="57"/>
      <c r="K54" s="58"/>
      <c r="L54" s="59"/>
      <c r="M54" s="59"/>
      <c r="N54" s="11"/>
      <c r="O54" s="11"/>
      <c r="P54" s="11"/>
      <c r="Q54" s="11"/>
      <c r="R54" s="11"/>
      <c r="S54" s="11"/>
      <c r="T54" s="11"/>
      <c r="U54" s="11"/>
      <c r="V54" s="11"/>
      <c r="Y54" s="40"/>
      <c r="Z54" s="41"/>
      <c r="AA54" s="41"/>
      <c r="AB54" s="41"/>
      <c r="AC54" s="41"/>
      <c r="AD54" s="40"/>
      <c r="AE54" s="40"/>
      <c r="AF54" s="40"/>
      <c r="AG54" s="34"/>
      <c r="AH54" s="34"/>
      <c r="AI54" s="34"/>
    </row>
    <row r="55" spans="1:35" s="34" customFormat="1" x14ac:dyDescent="0.25">
      <c r="A55" s="40"/>
      <c r="B55" s="40"/>
      <c r="C55" s="40"/>
      <c r="D55" s="41"/>
      <c r="E55" s="41"/>
      <c r="F55" s="41"/>
      <c r="G55" s="41"/>
      <c r="H55" s="40"/>
      <c r="I55" s="40"/>
      <c r="J55" s="60"/>
      <c r="K55" s="60"/>
      <c r="L55" s="60"/>
      <c r="M55" s="60"/>
      <c r="N55" s="40"/>
      <c r="O55" s="40"/>
      <c r="P55" s="40"/>
      <c r="Q55" s="40"/>
      <c r="R55" s="40"/>
      <c r="S55" s="40"/>
      <c r="T55" s="40"/>
      <c r="U55" s="40"/>
      <c r="V55" s="40"/>
      <c r="X55" s="10"/>
      <c r="Y55" s="40"/>
      <c r="Z55" s="41"/>
      <c r="AA55" s="41"/>
      <c r="AB55" s="41"/>
      <c r="AC55" s="41"/>
      <c r="AD55" s="40"/>
      <c r="AE55" s="40"/>
      <c r="AF55" s="40"/>
    </row>
    <row r="56" spans="1:35" x14ac:dyDescent="0.25">
      <c r="Y56" s="40"/>
      <c r="Z56" s="41"/>
      <c r="AA56" s="41"/>
      <c r="AB56" s="41"/>
      <c r="AC56" s="41"/>
      <c r="AD56" s="40"/>
      <c r="AE56" s="40"/>
      <c r="AF56" s="40"/>
      <c r="AG56" s="34"/>
      <c r="AH56" s="34"/>
      <c r="AI56" s="34"/>
    </row>
    <row r="57" spans="1:35" s="7" customFormat="1" ht="22.9" customHeight="1" x14ac:dyDescent="0.25">
      <c r="B57" s="75" t="s">
        <v>20</v>
      </c>
      <c r="C57" s="76"/>
      <c r="D57" s="76"/>
      <c r="E57" s="76"/>
      <c r="F57" s="76"/>
      <c r="G57" s="76"/>
      <c r="H57" s="76"/>
      <c r="I57" s="76"/>
      <c r="J57" s="76"/>
      <c r="K57" s="76"/>
      <c r="L57" s="76"/>
      <c r="M57" s="76"/>
      <c r="N57" s="76"/>
      <c r="O57" s="76"/>
      <c r="P57" s="76"/>
      <c r="Q57" s="76"/>
      <c r="R57" s="76"/>
      <c r="S57" s="76"/>
      <c r="T57" s="76"/>
      <c r="X57" s="11"/>
      <c r="Y57" s="40"/>
      <c r="Z57" s="41"/>
      <c r="AA57" s="41"/>
      <c r="AB57" s="41"/>
      <c r="AC57" s="41"/>
      <c r="AD57" s="40"/>
      <c r="AE57" s="40"/>
      <c r="AF57" s="40"/>
      <c r="AG57" s="40"/>
      <c r="AH57" s="40"/>
      <c r="AI57" s="40"/>
    </row>
    <row r="58" spans="1:35" s="7" customFormat="1" ht="13.15" customHeight="1" x14ac:dyDescent="0.25">
      <c r="B58" s="75"/>
      <c r="C58" s="76"/>
      <c r="D58" s="76"/>
      <c r="E58" s="76"/>
      <c r="F58" s="76"/>
      <c r="G58" s="76"/>
      <c r="H58" s="76"/>
      <c r="I58" s="76"/>
      <c r="J58" s="76"/>
      <c r="K58" s="76"/>
      <c r="L58" s="76"/>
      <c r="M58" s="76"/>
      <c r="N58" s="76"/>
      <c r="O58" s="76"/>
      <c r="P58" s="76"/>
      <c r="Q58" s="76"/>
      <c r="R58" s="76"/>
      <c r="S58" s="76"/>
      <c r="T58" s="76"/>
      <c r="X58" s="11"/>
      <c r="Y58" s="40"/>
      <c r="Z58" s="41"/>
      <c r="AA58" s="41"/>
      <c r="AB58" s="41"/>
      <c r="AC58" s="41"/>
      <c r="AD58" s="40"/>
      <c r="AE58" s="40"/>
      <c r="AF58" s="40"/>
      <c r="AG58" s="40"/>
      <c r="AH58" s="40"/>
      <c r="AI58" s="40"/>
    </row>
    <row r="59" spans="1:35" ht="27.75" x14ac:dyDescent="0.25">
      <c r="B59" s="9"/>
      <c r="C59" s="29"/>
      <c r="D59" s="29"/>
      <c r="E59" s="29"/>
      <c r="F59" s="29"/>
      <c r="G59" s="29"/>
      <c r="H59" s="29"/>
      <c r="I59" s="29"/>
      <c r="J59" s="29"/>
      <c r="K59" s="29"/>
      <c r="L59" s="29"/>
      <c r="M59" s="29"/>
      <c r="N59" s="29"/>
      <c r="O59" s="29"/>
      <c r="P59" s="29"/>
      <c r="Q59" s="29"/>
      <c r="R59" s="29"/>
      <c r="S59" s="29"/>
      <c r="T59" s="29"/>
      <c r="Y59" s="40"/>
      <c r="Z59" s="41"/>
      <c r="AA59" s="41"/>
      <c r="AB59" s="41"/>
      <c r="AC59" s="41"/>
      <c r="AD59" s="40"/>
      <c r="AE59" s="40"/>
      <c r="AF59" s="40"/>
      <c r="AG59" s="34"/>
      <c r="AH59" s="34"/>
      <c r="AI59" s="34"/>
    </row>
    <row r="60" spans="1:35" x14ac:dyDescent="0.25">
      <c r="B60" s="9"/>
      <c r="D60" s="35" t="s">
        <v>19</v>
      </c>
      <c r="E60" s="36" t="s">
        <v>0</v>
      </c>
      <c r="F60" s="36" t="s">
        <v>21</v>
      </c>
      <c r="G60" s="37"/>
      <c r="H60" s="38"/>
      <c r="J60" s="39"/>
      <c r="K60" s="37"/>
      <c r="L60" s="37"/>
      <c r="M60" s="37"/>
      <c r="N60" s="38"/>
      <c r="O60" s="38"/>
      <c r="Y60" s="40"/>
      <c r="Z60" s="41"/>
      <c r="AA60" s="41"/>
      <c r="AB60" s="41"/>
      <c r="AC60" s="41"/>
      <c r="AD60" s="40"/>
      <c r="AE60" s="40"/>
      <c r="AF60" s="40"/>
      <c r="AG60" s="34"/>
      <c r="AH60" s="34"/>
      <c r="AI60" s="34"/>
    </row>
    <row r="61" spans="1:35" x14ac:dyDescent="0.25">
      <c r="B61" s="9"/>
      <c r="C61" s="42"/>
      <c r="D61" s="3"/>
      <c r="E61" s="3"/>
      <c r="F61" s="3"/>
      <c r="G61" s="43"/>
      <c r="H61" s="44"/>
      <c r="I61" s="42"/>
      <c r="J61" s="43"/>
      <c r="K61" s="43"/>
      <c r="L61" s="43"/>
      <c r="M61" s="43"/>
      <c r="N61" s="44"/>
      <c r="O61" s="44"/>
      <c r="Y61" s="40"/>
      <c r="Z61" s="41"/>
      <c r="AA61" s="41"/>
      <c r="AB61" s="41"/>
      <c r="AC61" s="41"/>
      <c r="AD61" s="40"/>
      <c r="AE61" s="40"/>
      <c r="AF61" s="40"/>
      <c r="AG61" s="34"/>
      <c r="AH61" s="34"/>
      <c r="AI61" s="34"/>
    </row>
    <row r="62" spans="1:35" x14ac:dyDescent="0.25">
      <c r="B62" s="9"/>
      <c r="C62" s="42"/>
      <c r="D62" s="43"/>
      <c r="E62" s="43"/>
      <c r="F62" s="43"/>
      <c r="G62" s="43"/>
      <c r="H62" s="44"/>
      <c r="I62" s="42"/>
      <c r="J62" s="43"/>
      <c r="K62" s="43"/>
      <c r="L62" s="43"/>
      <c r="M62" s="43"/>
      <c r="N62" s="44"/>
      <c r="O62" s="44"/>
      <c r="Y62" s="40"/>
      <c r="Z62" s="41"/>
      <c r="AA62" s="41"/>
      <c r="AB62" s="41"/>
      <c r="AC62" s="41"/>
      <c r="AD62" s="40"/>
      <c r="AE62" s="40"/>
      <c r="AF62" s="40"/>
      <c r="AG62" s="34"/>
      <c r="AH62" s="34"/>
      <c r="AI62" s="34"/>
    </row>
    <row r="63" spans="1:35" x14ac:dyDescent="0.25">
      <c r="B63" s="9"/>
      <c r="C63" s="9"/>
      <c r="D63" s="45" t="s">
        <v>30</v>
      </c>
      <c r="E63" s="45" t="s">
        <v>32</v>
      </c>
      <c r="F63" s="45" t="s">
        <v>33</v>
      </c>
      <c r="G63" s="45" t="s">
        <v>28</v>
      </c>
      <c r="H63" s="9"/>
      <c r="I63" s="9"/>
      <c r="J63" s="45" t="s">
        <v>26</v>
      </c>
      <c r="K63" s="45" t="s">
        <v>27</v>
      </c>
      <c r="L63" s="45" t="s">
        <v>29</v>
      </c>
      <c r="M63" s="45" t="s">
        <v>28</v>
      </c>
      <c r="N63" s="9"/>
      <c r="O63" s="9"/>
      <c r="Y63" s="40"/>
      <c r="Z63" s="41"/>
      <c r="AA63" s="41"/>
      <c r="AB63" s="41"/>
      <c r="AC63" s="41"/>
      <c r="AD63" s="40"/>
      <c r="AE63" s="40"/>
      <c r="AF63" s="40"/>
      <c r="AG63" s="34"/>
      <c r="AH63" s="34"/>
      <c r="AI63" s="34"/>
    </row>
    <row r="64" spans="1:35" x14ac:dyDescent="0.25">
      <c r="B64" s="9"/>
      <c r="C64" s="47">
        <v>44197</v>
      </c>
      <c r="D64" s="5" t="str">
        <f>IF($D$61="","",D61+E64)</f>
        <v/>
      </c>
      <c r="E64" s="1"/>
      <c r="F64" s="5">
        <f>IFERROR(IF($D$61="",0,D61+G64),0)</f>
        <v>0</v>
      </c>
      <c r="G64" s="5">
        <f>IFERROR(($E$61-$D$61)/$F$61,0)</f>
        <v>0</v>
      </c>
      <c r="H64" s="44"/>
      <c r="I64" s="61">
        <v>1</v>
      </c>
      <c r="J64" s="1"/>
      <c r="K64" s="5" t="str">
        <f>IF(J64="","",J64/12)</f>
        <v/>
      </c>
      <c r="L64" s="5" t="str">
        <f>IFERROR(($E$61/$F$61)*12,"")</f>
        <v/>
      </c>
      <c r="M64" s="5" t="str">
        <f>IFERROR(L64/12,"")</f>
        <v/>
      </c>
      <c r="N64" s="44"/>
      <c r="O64" s="44"/>
      <c r="Y64" s="40"/>
      <c r="Z64" s="41"/>
      <c r="AA64" s="41"/>
      <c r="AB64" s="41"/>
      <c r="AC64" s="41"/>
      <c r="AD64" s="40"/>
      <c r="AE64" s="40"/>
      <c r="AF64" s="40"/>
      <c r="AG64" s="34"/>
      <c r="AH64" s="34"/>
      <c r="AI64" s="34"/>
    </row>
    <row r="65" spans="1:35" x14ac:dyDescent="0.25">
      <c r="B65" s="9"/>
      <c r="C65" s="47">
        <v>44228</v>
      </c>
      <c r="D65" s="5" t="str">
        <f>IF($D$61="","",D64+E65)</f>
        <v/>
      </c>
      <c r="E65" s="1"/>
      <c r="F65" s="5">
        <f>IFERROR(IF($D$61="",0,F64+G65),0)</f>
        <v>0</v>
      </c>
      <c r="G65" s="5">
        <f t="shared" ref="G65:G75" si="19">IFERROR(($E$61-$D$61)/$F$61,0)</f>
        <v>0</v>
      </c>
      <c r="H65" s="44"/>
      <c r="I65" s="61">
        <v>2</v>
      </c>
      <c r="J65" s="1"/>
      <c r="K65" s="5" t="str">
        <f t="shared" ref="K65:K68" si="20">IF(J65="","",J65/12)</f>
        <v/>
      </c>
      <c r="L65" s="5" t="str">
        <f t="shared" ref="L65:L68" si="21">IFERROR(($E$61/$F$61)*12,"")</f>
        <v/>
      </c>
      <c r="M65" s="5" t="str">
        <f t="shared" ref="M65:M68" si="22">IFERROR(L65/12,"")</f>
        <v/>
      </c>
      <c r="N65" s="44"/>
      <c r="O65" s="44"/>
      <c r="Y65" s="40"/>
      <c r="Z65" s="41"/>
      <c r="AA65" s="41"/>
      <c r="AB65" s="41"/>
      <c r="AC65" s="41"/>
      <c r="AD65" s="40"/>
      <c r="AE65" s="40"/>
      <c r="AF65" s="40"/>
      <c r="AG65" s="34"/>
      <c r="AH65" s="34"/>
      <c r="AI65" s="34"/>
    </row>
    <row r="66" spans="1:35" x14ac:dyDescent="0.25">
      <c r="B66" s="9"/>
      <c r="C66" s="47">
        <v>44256</v>
      </c>
      <c r="D66" s="5" t="str">
        <f t="shared" ref="D66:D75" si="23">IF($D$61="","",D65+E66)</f>
        <v/>
      </c>
      <c r="E66" s="1"/>
      <c r="F66" s="5">
        <f t="shared" ref="F66:F75" si="24">IFERROR(IF($D$61="",0,F65+G66),0)</f>
        <v>0</v>
      </c>
      <c r="G66" s="5">
        <f t="shared" si="19"/>
        <v>0</v>
      </c>
      <c r="H66" s="44"/>
      <c r="I66" s="61">
        <v>3</v>
      </c>
      <c r="J66" s="1"/>
      <c r="K66" s="5" t="str">
        <f t="shared" si="20"/>
        <v/>
      </c>
      <c r="L66" s="5" t="str">
        <f t="shared" si="21"/>
        <v/>
      </c>
      <c r="M66" s="5" t="str">
        <f t="shared" si="22"/>
        <v/>
      </c>
      <c r="N66" s="44"/>
      <c r="O66" s="44"/>
      <c r="Y66" s="40"/>
      <c r="Z66" s="41"/>
      <c r="AA66" s="41"/>
      <c r="AB66" s="41"/>
      <c r="AC66" s="41"/>
      <c r="AD66" s="40"/>
      <c r="AE66" s="40"/>
      <c r="AF66" s="40"/>
      <c r="AG66" s="34"/>
      <c r="AH66" s="34"/>
      <c r="AI66" s="34"/>
    </row>
    <row r="67" spans="1:35" x14ac:dyDescent="0.25">
      <c r="C67" s="47">
        <v>44287</v>
      </c>
      <c r="D67" s="5" t="str">
        <f t="shared" si="23"/>
        <v/>
      </c>
      <c r="E67" s="1"/>
      <c r="F67" s="5">
        <f t="shared" si="24"/>
        <v>0</v>
      </c>
      <c r="G67" s="5">
        <f t="shared" si="19"/>
        <v>0</v>
      </c>
      <c r="H67" s="44"/>
      <c r="I67" s="61">
        <v>4</v>
      </c>
      <c r="J67" s="1"/>
      <c r="K67" s="5" t="str">
        <f t="shared" si="20"/>
        <v/>
      </c>
      <c r="L67" s="5" t="str">
        <f t="shared" si="21"/>
        <v/>
      </c>
      <c r="M67" s="5" t="str">
        <f t="shared" si="22"/>
        <v/>
      </c>
      <c r="N67" s="44"/>
      <c r="O67" s="44"/>
      <c r="Y67" s="40"/>
      <c r="Z67" s="41"/>
      <c r="AA67" s="41"/>
      <c r="AB67" s="41"/>
      <c r="AC67" s="41"/>
      <c r="AD67" s="40"/>
      <c r="AE67" s="40"/>
      <c r="AF67" s="40"/>
      <c r="AG67" s="34"/>
      <c r="AH67" s="34"/>
      <c r="AI67" s="34"/>
    </row>
    <row r="68" spans="1:35" x14ac:dyDescent="0.25">
      <c r="C68" s="47">
        <v>44317</v>
      </c>
      <c r="D68" s="5" t="str">
        <f t="shared" si="23"/>
        <v/>
      </c>
      <c r="E68" s="1"/>
      <c r="F68" s="5">
        <f t="shared" si="24"/>
        <v>0</v>
      </c>
      <c r="G68" s="5">
        <f t="shared" si="19"/>
        <v>0</v>
      </c>
      <c r="H68" s="44"/>
      <c r="I68" s="61">
        <v>5</v>
      </c>
      <c r="J68" s="1"/>
      <c r="K68" s="5" t="str">
        <f t="shared" si="20"/>
        <v/>
      </c>
      <c r="L68" s="5" t="str">
        <f t="shared" si="21"/>
        <v/>
      </c>
      <c r="M68" s="5" t="str">
        <f t="shared" si="22"/>
        <v/>
      </c>
      <c r="N68" s="44"/>
      <c r="O68" s="44"/>
      <c r="Y68" s="40"/>
      <c r="Z68" s="41"/>
      <c r="AA68" s="41"/>
      <c r="AB68" s="41"/>
      <c r="AC68" s="41"/>
      <c r="AD68" s="40"/>
      <c r="AE68" s="40"/>
      <c r="AF68" s="40"/>
      <c r="AG68" s="34"/>
      <c r="AH68" s="34"/>
      <c r="AI68" s="34"/>
    </row>
    <row r="69" spans="1:35" x14ac:dyDescent="0.25">
      <c r="C69" s="47">
        <v>44348</v>
      </c>
      <c r="D69" s="5" t="str">
        <f t="shared" si="23"/>
        <v/>
      </c>
      <c r="E69" s="1"/>
      <c r="F69" s="5">
        <f t="shared" si="24"/>
        <v>0</v>
      </c>
      <c r="G69" s="5">
        <f t="shared" si="19"/>
        <v>0</v>
      </c>
      <c r="H69" s="44"/>
      <c r="I69" s="47"/>
      <c r="J69" s="48"/>
      <c r="K69" s="48"/>
      <c r="L69" s="48"/>
      <c r="M69" s="48"/>
      <c r="N69" s="44"/>
      <c r="O69" s="44"/>
      <c r="Y69" s="40"/>
      <c r="Z69" s="41"/>
      <c r="AA69" s="41"/>
      <c r="AB69" s="41"/>
      <c r="AC69" s="41"/>
      <c r="AD69" s="40"/>
      <c r="AE69" s="40"/>
      <c r="AF69" s="40"/>
      <c r="AG69" s="34"/>
      <c r="AH69" s="34"/>
      <c r="AI69" s="34"/>
    </row>
    <row r="70" spans="1:35" x14ac:dyDescent="0.25">
      <c r="C70" s="47">
        <v>44378</v>
      </c>
      <c r="D70" s="5" t="str">
        <f t="shared" si="23"/>
        <v/>
      </c>
      <c r="E70" s="1"/>
      <c r="F70" s="5">
        <f t="shared" si="24"/>
        <v>0</v>
      </c>
      <c r="G70" s="5">
        <f t="shared" si="19"/>
        <v>0</v>
      </c>
      <c r="H70" s="44"/>
      <c r="I70" s="47"/>
      <c r="J70" s="48"/>
      <c r="K70" s="48"/>
      <c r="L70" s="48"/>
      <c r="M70" s="48"/>
      <c r="N70" s="44"/>
      <c r="O70" s="44"/>
      <c r="Y70" s="40"/>
      <c r="Z70" s="41"/>
      <c r="AA70" s="41"/>
      <c r="AB70" s="41"/>
      <c r="AC70" s="41"/>
      <c r="AD70" s="40"/>
      <c r="AE70" s="40"/>
      <c r="AF70" s="40"/>
      <c r="AG70" s="34"/>
      <c r="AH70" s="34"/>
      <c r="AI70" s="34"/>
    </row>
    <row r="71" spans="1:35" x14ac:dyDescent="0.25">
      <c r="C71" s="47">
        <v>44409</v>
      </c>
      <c r="D71" s="5" t="str">
        <f t="shared" si="23"/>
        <v/>
      </c>
      <c r="E71" s="1"/>
      <c r="F71" s="5">
        <f t="shared" si="24"/>
        <v>0</v>
      </c>
      <c r="G71" s="5">
        <f t="shared" si="19"/>
        <v>0</v>
      </c>
      <c r="H71" s="44"/>
      <c r="I71" s="47"/>
      <c r="J71" s="48"/>
      <c r="K71" s="48"/>
      <c r="L71" s="48"/>
      <c r="M71" s="48"/>
      <c r="N71" s="44"/>
      <c r="O71" s="44"/>
      <c r="U71" s="49"/>
      <c r="Y71" s="40"/>
      <c r="Z71" s="41"/>
      <c r="AA71" s="41"/>
      <c r="AB71" s="41"/>
      <c r="AC71" s="41"/>
      <c r="AD71" s="40"/>
      <c r="AE71" s="40"/>
      <c r="AF71" s="40"/>
      <c r="AG71" s="34"/>
      <c r="AH71" s="34"/>
      <c r="AI71" s="34"/>
    </row>
    <row r="72" spans="1:35" x14ac:dyDescent="0.25">
      <c r="C72" s="47">
        <v>44440</v>
      </c>
      <c r="D72" s="5" t="str">
        <f t="shared" si="23"/>
        <v/>
      </c>
      <c r="E72" s="1"/>
      <c r="F72" s="5">
        <f t="shared" si="24"/>
        <v>0</v>
      </c>
      <c r="G72" s="5">
        <f t="shared" si="19"/>
        <v>0</v>
      </c>
      <c r="H72" s="44"/>
      <c r="I72" s="47"/>
      <c r="J72" s="48"/>
      <c r="K72" s="48"/>
      <c r="L72" s="48"/>
      <c r="M72" s="48"/>
      <c r="N72" s="44"/>
      <c r="O72" s="44"/>
      <c r="U72" s="49"/>
      <c r="Y72" s="14"/>
      <c r="Z72" s="15"/>
      <c r="AA72" s="15"/>
      <c r="AB72" s="15"/>
      <c r="AC72" s="15"/>
      <c r="AD72" s="14"/>
      <c r="AE72" s="14"/>
      <c r="AF72" s="14"/>
    </row>
    <row r="73" spans="1:35" x14ac:dyDescent="0.25">
      <c r="C73" s="47">
        <v>44470</v>
      </c>
      <c r="D73" s="5" t="str">
        <f t="shared" si="23"/>
        <v/>
      </c>
      <c r="E73" s="1"/>
      <c r="F73" s="5">
        <f t="shared" si="24"/>
        <v>0</v>
      </c>
      <c r="G73" s="5">
        <f t="shared" si="19"/>
        <v>0</v>
      </c>
      <c r="H73" s="44"/>
      <c r="I73" s="47"/>
      <c r="J73" s="48"/>
      <c r="K73" s="48"/>
      <c r="L73" s="48"/>
      <c r="M73" s="48"/>
      <c r="N73" s="44"/>
      <c r="O73" s="44"/>
      <c r="U73" s="49"/>
      <c r="Y73" s="14"/>
      <c r="Z73" s="15"/>
      <c r="AA73" s="15"/>
      <c r="AB73" s="15"/>
      <c r="AC73" s="15"/>
      <c r="AD73" s="14"/>
      <c r="AE73" s="14"/>
      <c r="AF73" s="14"/>
    </row>
    <row r="74" spans="1:35" x14ac:dyDescent="0.25">
      <c r="C74" s="47">
        <v>44501</v>
      </c>
      <c r="D74" s="5" t="str">
        <f t="shared" si="23"/>
        <v/>
      </c>
      <c r="E74" s="1"/>
      <c r="F74" s="5">
        <f t="shared" si="24"/>
        <v>0</v>
      </c>
      <c r="G74" s="5">
        <f t="shared" si="19"/>
        <v>0</v>
      </c>
      <c r="H74" s="44"/>
      <c r="I74" s="47"/>
      <c r="J74" s="48"/>
      <c r="K74" s="48"/>
      <c r="L74" s="48"/>
      <c r="M74" s="48"/>
      <c r="N74" s="44"/>
      <c r="O74" s="44"/>
      <c r="U74" s="49"/>
      <c r="Y74" s="14"/>
      <c r="Z74" s="15"/>
      <c r="AA74" s="15"/>
      <c r="AB74" s="15"/>
      <c r="AC74" s="15"/>
      <c r="AD74" s="14"/>
      <c r="AE74" s="14"/>
      <c r="AF74" s="14"/>
    </row>
    <row r="75" spans="1:35" x14ac:dyDescent="0.25">
      <c r="B75" s="30"/>
      <c r="C75" s="47">
        <v>44531</v>
      </c>
      <c r="D75" s="5" t="str">
        <f t="shared" si="23"/>
        <v/>
      </c>
      <c r="E75" s="1"/>
      <c r="F75" s="5">
        <f t="shared" si="24"/>
        <v>0</v>
      </c>
      <c r="G75" s="5">
        <f t="shared" si="19"/>
        <v>0</v>
      </c>
      <c r="H75" s="44"/>
      <c r="I75" s="47"/>
      <c r="J75" s="48"/>
      <c r="K75" s="48"/>
      <c r="L75" s="48"/>
      <c r="M75" s="48"/>
      <c r="N75" s="44"/>
      <c r="O75" s="44"/>
      <c r="U75" s="49"/>
      <c r="Y75" s="14"/>
      <c r="Z75" s="15"/>
      <c r="AA75" s="15"/>
      <c r="AB75" s="15"/>
      <c r="AC75" s="15"/>
      <c r="AD75" s="14"/>
      <c r="AE75" s="14"/>
      <c r="AF75" s="14"/>
    </row>
    <row r="76" spans="1:35" s="10" customFormat="1" ht="14.45" customHeight="1" x14ac:dyDescent="0.25">
      <c r="A76" s="11"/>
      <c r="B76" s="11"/>
      <c r="C76" s="50">
        <v>1</v>
      </c>
      <c r="D76" s="51" t="e" cm="1">
        <f t="array" aca="1" ref="D76" ca="1">IFERROR(1-(INDIRECT("D"&amp;SUM(--NOT(ISBLANK(D64:D75)))+36+27)/E61),NA())</f>
        <v>#N/A</v>
      </c>
      <c r="E76" s="51" t="e">
        <f t="shared" ref="E76" ca="1" si="25">IFERROR(C76-D76,NA())</f>
        <v>#N/A</v>
      </c>
      <c r="F76" s="52"/>
      <c r="G76" s="51"/>
      <c r="H76" s="11"/>
      <c r="I76" s="50">
        <v>1</v>
      </c>
      <c r="J76" s="51"/>
      <c r="K76" s="51"/>
      <c r="L76" s="52"/>
      <c r="M76" s="51"/>
      <c r="N76" s="11"/>
      <c r="O76" s="11"/>
      <c r="P76" s="11"/>
      <c r="Q76" s="11"/>
      <c r="R76" s="11"/>
      <c r="S76" s="11"/>
      <c r="T76" s="11"/>
      <c r="U76" s="55"/>
      <c r="V76" s="11"/>
      <c r="Y76" s="14"/>
      <c r="Z76" s="15"/>
      <c r="AA76" s="15"/>
      <c r="AB76" s="15"/>
      <c r="AC76" s="15"/>
      <c r="AD76" s="14"/>
      <c r="AE76" s="14"/>
      <c r="AF76" s="14"/>
    </row>
    <row r="77" spans="1:35" s="10" customFormat="1" x14ac:dyDescent="0.25">
      <c r="A77" s="11"/>
      <c r="B77" s="11"/>
      <c r="C77" s="31">
        <f>$D$61</f>
        <v>0</v>
      </c>
      <c r="D77" s="32" t="str" cm="1">
        <f t="array" aca="1" ref="D77" ca="1">INDIRECT("D"&amp;SUM(--NOT(ISBLANK(D64:D75)))+36+27)</f>
        <v/>
      </c>
      <c r="E77" s="33"/>
      <c r="F77" s="56"/>
      <c r="G77" s="33"/>
      <c r="H77" s="11"/>
      <c r="I77" s="31">
        <f>$D$61</f>
        <v>0</v>
      </c>
      <c r="J77" s="32"/>
      <c r="K77" s="33"/>
      <c r="L77" s="56"/>
      <c r="M77" s="33"/>
      <c r="N77" s="11"/>
      <c r="O77" s="11"/>
      <c r="P77" s="11"/>
      <c r="Q77" s="11"/>
      <c r="R77" s="11"/>
      <c r="S77" s="11"/>
      <c r="T77" s="11"/>
      <c r="U77" s="11"/>
      <c r="V77" s="11"/>
      <c r="Y77" s="14"/>
      <c r="Z77" s="15"/>
      <c r="AA77" s="15"/>
      <c r="AB77" s="15"/>
      <c r="AC77" s="15"/>
      <c r="AD77" s="14"/>
      <c r="AE77" s="14"/>
      <c r="AF77" s="14"/>
    </row>
    <row r="78" spans="1:35" s="34" customFormat="1" x14ac:dyDescent="0.25">
      <c r="A78" s="40"/>
      <c r="B78" s="40"/>
      <c r="C78" s="62"/>
      <c r="D78" s="63"/>
      <c r="E78" s="63"/>
      <c r="F78" s="63"/>
      <c r="G78" s="41"/>
      <c r="H78" s="40"/>
      <c r="I78" s="62"/>
      <c r="J78" s="63"/>
      <c r="K78" s="63"/>
      <c r="L78" s="63"/>
      <c r="M78" s="41"/>
      <c r="N78" s="40"/>
      <c r="O78" s="40"/>
      <c r="P78" s="40"/>
      <c r="Q78" s="40"/>
      <c r="R78" s="40"/>
      <c r="S78" s="40"/>
      <c r="T78" s="40"/>
      <c r="U78" s="40"/>
      <c r="V78" s="40"/>
      <c r="X78" s="10"/>
      <c r="Y78" s="14"/>
      <c r="Z78" s="15"/>
      <c r="AA78" s="15"/>
      <c r="AB78" s="15"/>
      <c r="AC78" s="15"/>
      <c r="AD78" s="14"/>
      <c r="AE78" s="14"/>
      <c r="AF78" s="14"/>
    </row>
    <row r="79" spans="1:35" x14ac:dyDescent="0.25">
      <c r="Y79" s="14"/>
      <c r="Z79" s="15"/>
      <c r="AA79" s="15"/>
      <c r="AB79" s="15"/>
      <c r="AC79" s="15"/>
      <c r="AD79" s="14"/>
      <c r="AE79" s="14"/>
      <c r="AF79" s="14"/>
    </row>
    <row r="80" spans="1:35" s="7" customFormat="1" ht="22.9" customHeight="1" x14ac:dyDescent="0.25">
      <c r="B80" s="75" t="s">
        <v>20</v>
      </c>
      <c r="C80" s="76"/>
      <c r="D80" s="76"/>
      <c r="E80" s="76"/>
      <c r="F80" s="76"/>
      <c r="G80" s="76"/>
      <c r="H80" s="76"/>
      <c r="I80" s="76"/>
      <c r="J80" s="76"/>
      <c r="K80" s="76"/>
      <c r="L80" s="76"/>
      <c r="M80" s="76"/>
      <c r="N80" s="76"/>
      <c r="O80" s="76"/>
      <c r="P80" s="76"/>
      <c r="Q80" s="76"/>
      <c r="R80" s="76"/>
      <c r="S80" s="76"/>
      <c r="T80" s="76"/>
      <c r="X80" s="11"/>
      <c r="Y80" s="14"/>
      <c r="Z80" s="15"/>
      <c r="AA80" s="15"/>
      <c r="AB80" s="15"/>
      <c r="AC80" s="15"/>
      <c r="AD80" s="14"/>
      <c r="AE80" s="14"/>
      <c r="AF80" s="14"/>
    </row>
    <row r="81" spans="2:32" s="7" customFormat="1" ht="13.15" customHeight="1" x14ac:dyDescent="0.25">
      <c r="B81" s="75"/>
      <c r="C81" s="76"/>
      <c r="D81" s="76"/>
      <c r="E81" s="76"/>
      <c r="F81" s="76"/>
      <c r="G81" s="76"/>
      <c r="H81" s="76"/>
      <c r="I81" s="76"/>
      <c r="J81" s="76"/>
      <c r="K81" s="76"/>
      <c r="L81" s="76"/>
      <c r="M81" s="76"/>
      <c r="N81" s="76"/>
      <c r="O81" s="76"/>
      <c r="P81" s="76"/>
      <c r="Q81" s="76"/>
      <c r="R81" s="76"/>
      <c r="S81" s="76"/>
      <c r="T81" s="76"/>
      <c r="X81" s="11"/>
      <c r="Y81" s="14"/>
      <c r="Z81" s="15"/>
      <c r="AA81" s="15"/>
      <c r="AB81" s="15"/>
      <c r="AC81" s="15"/>
      <c r="AD81" s="14"/>
      <c r="AE81" s="14"/>
      <c r="AF81" s="14"/>
    </row>
    <row r="82" spans="2:32" ht="27.75" x14ac:dyDescent="0.25">
      <c r="B82" s="9"/>
      <c r="C82" s="29"/>
      <c r="D82" s="29"/>
      <c r="E82" s="29"/>
      <c r="F82" s="29"/>
      <c r="G82" s="29"/>
      <c r="H82" s="29"/>
      <c r="I82" s="29"/>
      <c r="J82" s="29"/>
      <c r="K82" s="29"/>
      <c r="L82" s="29"/>
      <c r="M82" s="29"/>
      <c r="N82" s="29"/>
      <c r="O82" s="29"/>
      <c r="P82" s="29"/>
      <c r="Q82" s="29"/>
      <c r="R82" s="29"/>
      <c r="S82" s="29"/>
      <c r="T82" s="29"/>
      <c r="Y82" s="14"/>
      <c r="Z82" s="15"/>
      <c r="AA82" s="15"/>
      <c r="AB82" s="15"/>
      <c r="AC82" s="15"/>
      <c r="AD82" s="14"/>
      <c r="AE82" s="14"/>
      <c r="AF82" s="14"/>
    </row>
    <row r="83" spans="2:32" x14ac:dyDescent="0.25">
      <c r="B83" s="9"/>
      <c r="D83" s="35" t="s">
        <v>19</v>
      </c>
      <c r="E83" s="36" t="s">
        <v>0</v>
      </c>
      <c r="F83" s="36" t="s">
        <v>21</v>
      </c>
      <c r="G83" s="37"/>
      <c r="H83" s="38"/>
      <c r="J83" s="35"/>
      <c r="K83" s="36"/>
      <c r="L83" s="36"/>
      <c r="M83" s="37"/>
      <c r="N83" s="38"/>
      <c r="O83" s="38"/>
      <c r="Y83" s="14"/>
      <c r="Z83" s="15"/>
      <c r="AA83" s="15"/>
      <c r="AB83" s="15"/>
      <c r="AC83" s="15"/>
      <c r="AD83" s="14"/>
      <c r="AE83" s="14"/>
      <c r="AF83" s="14"/>
    </row>
    <row r="84" spans="2:32" x14ac:dyDescent="0.25">
      <c r="B84" s="9"/>
      <c r="C84" s="42"/>
      <c r="D84" s="3"/>
      <c r="E84" s="3"/>
      <c r="F84" s="3"/>
      <c r="G84" s="43"/>
      <c r="H84" s="44"/>
      <c r="I84" s="42"/>
      <c r="J84" s="43"/>
      <c r="K84" s="43"/>
      <c r="L84" s="43"/>
      <c r="M84" s="43"/>
      <c r="N84" s="44"/>
      <c r="O84" s="44"/>
      <c r="Y84" s="14"/>
      <c r="Z84" s="15"/>
      <c r="AA84" s="15"/>
      <c r="AB84" s="15"/>
      <c r="AC84" s="15"/>
      <c r="AD84" s="14"/>
      <c r="AE84" s="14"/>
      <c r="AF84" s="14"/>
    </row>
    <row r="85" spans="2:32" x14ac:dyDescent="0.25">
      <c r="B85" s="9"/>
      <c r="C85" s="42"/>
      <c r="D85" s="43"/>
      <c r="E85" s="43"/>
      <c r="F85" s="43"/>
      <c r="G85" s="43"/>
      <c r="H85" s="44"/>
      <c r="I85" s="42"/>
      <c r="J85" s="43"/>
      <c r="K85" s="43"/>
      <c r="L85" s="43"/>
      <c r="M85" s="43"/>
      <c r="N85" s="44"/>
      <c r="O85" s="44"/>
      <c r="Y85" s="14"/>
      <c r="Z85" s="15"/>
      <c r="AA85" s="15"/>
      <c r="AB85" s="15"/>
      <c r="AC85" s="15"/>
      <c r="AD85" s="14"/>
      <c r="AE85" s="14"/>
      <c r="AF85" s="14"/>
    </row>
    <row r="86" spans="2:32" x14ac:dyDescent="0.25">
      <c r="B86" s="9"/>
      <c r="C86" s="9"/>
      <c r="D86" s="45" t="s">
        <v>30</v>
      </c>
      <c r="E86" s="45" t="s">
        <v>32</v>
      </c>
      <c r="F86" s="45" t="s">
        <v>33</v>
      </c>
      <c r="G86" s="45" t="s">
        <v>23</v>
      </c>
      <c r="H86" s="9"/>
      <c r="I86" s="9"/>
      <c r="J86" s="45" t="s">
        <v>26</v>
      </c>
      <c r="K86" s="45" t="s">
        <v>27</v>
      </c>
      <c r="L86" s="45" t="s">
        <v>29</v>
      </c>
      <c r="M86" s="45" t="s">
        <v>28</v>
      </c>
      <c r="N86" s="9"/>
      <c r="O86" s="9"/>
      <c r="Y86" s="14"/>
      <c r="Z86" s="15"/>
      <c r="AA86" s="15"/>
      <c r="AB86" s="15"/>
      <c r="AC86" s="15"/>
      <c r="AD86" s="14"/>
      <c r="AE86" s="14"/>
      <c r="AF86" s="14"/>
    </row>
    <row r="87" spans="2:32" x14ac:dyDescent="0.25">
      <c r="B87" s="9"/>
      <c r="C87" s="47">
        <v>44197</v>
      </c>
      <c r="D87" s="5" t="str">
        <f>IF($D$84="","",D84+E87)</f>
        <v/>
      </c>
      <c r="E87" s="1"/>
      <c r="F87" s="5">
        <f>IFERROR(IF($D$84="",0,D84+G87),0)</f>
        <v>0</v>
      </c>
      <c r="G87" s="5">
        <f>IFERROR(($E$84-$D$84)/$F$84,0)</f>
        <v>0</v>
      </c>
      <c r="H87" s="44"/>
      <c r="I87" s="61">
        <v>1</v>
      </c>
      <c r="J87" s="1"/>
      <c r="K87" s="5" t="str">
        <f>IF(J87="","",J87/12)</f>
        <v/>
      </c>
      <c r="L87" s="5" t="str">
        <f>IFERROR((($E$84-$D$84)/$F$84)*12,"")</f>
        <v/>
      </c>
      <c r="M87" s="5" t="str">
        <f>IFERROR(L87/12,"")</f>
        <v/>
      </c>
      <c r="N87" s="44"/>
      <c r="O87" s="44"/>
      <c r="Y87" s="14"/>
      <c r="Z87" s="15"/>
      <c r="AA87" s="15"/>
      <c r="AB87" s="15"/>
      <c r="AC87" s="15"/>
      <c r="AD87" s="14"/>
      <c r="AE87" s="14"/>
      <c r="AF87" s="14"/>
    </row>
    <row r="88" spans="2:32" x14ac:dyDescent="0.25">
      <c r="B88" s="9"/>
      <c r="C88" s="47">
        <v>44228</v>
      </c>
      <c r="D88" s="5" t="str">
        <f>IF($D$84="","",D87+E88)</f>
        <v/>
      </c>
      <c r="E88" s="1"/>
      <c r="F88" s="5">
        <f>IFERROR(IF($D$84="",0,F87+G88),0)</f>
        <v>0</v>
      </c>
      <c r="G88" s="5">
        <f t="shared" ref="G88:G98" si="26">IFERROR(($E$84-$D$84)/$F$84,0)</f>
        <v>0</v>
      </c>
      <c r="H88" s="44"/>
      <c r="I88" s="61">
        <v>2</v>
      </c>
      <c r="J88" s="1"/>
      <c r="K88" s="5" t="str">
        <f t="shared" ref="K88:K96" si="27">IF(J88="","",J88/12)</f>
        <v/>
      </c>
      <c r="L88" s="5" t="str">
        <f t="shared" ref="L88:L96" si="28">IFERROR((($E$84-$D$84)/$F$84)*12,"")</f>
        <v/>
      </c>
      <c r="M88" s="5" t="str">
        <f t="shared" ref="M88:M96" si="29">IFERROR(L88/12,"")</f>
        <v/>
      </c>
      <c r="N88" s="44"/>
      <c r="O88" s="44"/>
      <c r="Y88" s="14"/>
      <c r="Z88" s="15"/>
      <c r="AA88" s="15"/>
      <c r="AB88" s="15"/>
      <c r="AC88" s="15"/>
      <c r="AD88" s="14"/>
      <c r="AE88" s="14"/>
      <c r="AF88" s="14"/>
    </row>
    <row r="89" spans="2:32" x14ac:dyDescent="0.25">
      <c r="B89" s="9"/>
      <c r="C89" s="47">
        <v>44256</v>
      </c>
      <c r="D89" s="5" t="str">
        <f t="shared" ref="D89:D98" si="30">IF($D$84="","",D88+E89)</f>
        <v/>
      </c>
      <c r="E89" s="1"/>
      <c r="F89" s="5">
        <f t="shared" ref="F89:F98" si="31">IFERROR(IF($D$84="",0,F88+G89),0)</f>
        <v>0</v>
      </c>
      <c r="G89" s="5">
        <f t="shared" si="26"/>
        <v>0</v>
      </c>
      <c r="H89" s="44"/>
      <c r="I89" s="61">
        <v>3</v>
      </c>
      <c r="J89" s="1"/>
      <c r="K89" s="5" t="str">
        <f t="shared" si="27"/>
        <v/>
      </c>
      <c r="L89" s="5" t="str">
        <f t="shared" si="28"/>
        <v/>
      </c>
      <c r="M89" s="5" t="str">
        <f t="shared" si="29"/>
        <v/>
      </c>
      <c r="N89" s="44"/>
      <c r="O89" s="44"/>
      <c r="Y89" s="14"/>
      <c r="Z89" s="15"/>
      <c r="AA89" s="15"/>
      <c r="AB89" s="15"/>
      <c r="AC89" s="15"/>
      <c r="AD89" s="14"/>
      <c r="AE89" s="14"/>
      <c r="AF89" s="14"/>
    </row>
    <row r="90" spans="2:32" x14ac:dyDescent="0.25">
      <c r="C90" s="47">
        <v>44287</v>
      </c>
      <c r="D90" s="5" t="str">
        <f t="shared" si="30"/>
        <v/>
      </c>
      <c r="E90" s="1"/>
      <c r="F90" s="5">
        <f t="shared" si="31"/>
        <v>0</v>
      </c>
      <c r="G90" s="5">
        <f t="shared" si="26"/>
        <v>0</v>
      </c>
      <c r="H90" s="44"/>
      <c r="I90" s="61">
        <v>4</v>
      </c>
      <c r="J90" s="1"/>
      <c r="K90" s="5" t="str">
        <f t="shared" si="27"/>
        <v/>
      </c>
      <c r="L90" s="5" t="str">
        <f t="shared" si="28"/>
        <v/>
      </c>
      <c r="M90" s="5" t="str">
        <f t="shared" si="29"/>
        <v/>
      </c>
      <c r="N90" s="44"/>
      <c r="O90" s="44"/>
      <c r="Y90" s="14"/>
      <c r="Z90" s="15"/>
      <c r="AA90" s="15"/>
      <c r="AB90" s="15"/>
      <c r="AC90" s="15"/>
      <c r="AD90" s="14"/>
      <c r="AE90" s="14"/>
      <c r="AF90" s="14"/>
    </row>
    <row r="91" spans="2:32" x14ac:dyDescent="0.25">
      <c r="C91" s="47">
        <v>44317</v>
      </c>
      <c r="D91" s="5" t="str">
        <f t="shared" si="30"/>
        <v/>
      </c>
      <c r="E91" s="1"/>
      <c r="F91" s="5">
        <f t="shared" si="31"/>
        <v>0</v>
      </c>
      <c r="G91" s="5">
        <f t="shared" si="26"/>
        <v>0</v>
      </c>
      <c r="H91" s="44"/>
      <c r="I91" s="61">
        <v>5</v>
      </c>
      <c r="J91" s="1"/>
      <c r="K91" s="5" t="str">
        <f t="shared" si="27"/>
        <v/>
      </c>
      <c r="L91" s="5" t="str">
        <f t="shared" si="28"/>
        <v/>
      </c>
      <c r="M91" s="5" t="str">
        <f t="shared" si="29"/>
        <v/>
      </c>
      <c r="N91" s="44"/>
      <c r="O91" s="44"/>
      <c r="Y91" s="14"/>
      <c r="Z91" s="15"/>
      <c r="AA91" s="15"/>
      <c r="AB91" s="15"/>
      <c r="AC91" s="15"/>
      <c r="AD91" s="14"/>
      <c r="AE91" s="14"/>
      <c r="AF91" s="14"/>
    </row>
    <row r="92" spans="2:32" x14ac:dyDescent="0.25">
      <c r="C92" s="47">
        <v>44348</v>
      </c>
      <c r="D92" s="5" t="str">
        <f t="shared" si="30"/>
        <v/>
      </c>
      <c r="E92" s="1"/>
      <c r="F92" s="5">
        <f t="shared" si="31"/>
        <v>0</v>
      </c>
      <c r="G92" s="5">
        <f t="shared" si="26"/>
        <v>0</v>
      </c>
      <c r="H92" s="44"/>
      <c r="I92" s="61">
        <v>6</v>
      </c>
      <c r="J92" s="1"/>
      <c r="K92" s="5" t="str">
        <f t="shared" si="27"/>
        <v/>
      </c>
      <c r="L92" s="5" t="str">
        <f t="shared" si="28"/>
        <v/>
      </c>
      <c r="M92" s="5" t="str">
        <f t="shared" si="29"/>
        <v/>
      </c>
      <c r="N92" s="44"/>
      <c r="O92" s="44"/>
      <c r="Y92" s="14"/>
      <c r="Z92" s="15"/>
      <c r="AA92" s="15"/>
      <c r="AB92" s="15"/>
      <c r="AC92" s="15"/>
      <c r="AD92" s="14"/>
      <c r="AE92" s="14"/>
      <c r="AF92" s="14"/>
    </row>
    <row r="93" spans="2:32" x14ac:dyDescent="0.25">
      <c r="C93" s="47">
        <v>44378</v>
      </c>
      <c r="D93" s="5" t="str">
        <f t="shared" si="30"/>
        <v/>
      </c>
      <c r="E93" s="1"/>
      <c r="F93" s="5">
        <f t="shared" si="31"/>
        <v>0</v>
      </c>
      <c r="G93" s="5">
        <f t="shared" si="26"/>
        <v>0</v>
      </c>
      <c r="H93" s="44"/>
      <c r="I93" s="61">
        <v>7</v>
      </c>
      <c r="J93" s="1"/>
      <c r="K93" s="5" t="str">
        <f t="shared" si="27"/>
        <v/>
      </c>
      <c r="L93" s="5" t="str">
        <f t="shared" si="28"/>
        <v/>
      </c>
      <c r="M93" s="5" t="str">
        <f t="shared" si="29"/>
        <v/>
      </c>
      <c r="N93" s="44"/>
      <c r="O93" s="44"/>
      <c r="Y93" s="14"/>
      <c r="Z93" s="15"/>
      <c r="AA93" s="15"/>
      <c r="AB93" s="15"/>
      <c r="AC93" s="15"/>
      <c r="AD93" s="14"/>
      <c r="AE93" s="14"/>
      <c r="AF93" s="14"/>
    </row>
    <row r="94" spans="2:32" x14ac:dyDescent="0.25">
      <c r="C94" s="47">
        <v>44409</v>
      </c>
      <c r="D94" s="5" t="str">
        <f t="shared" si="30"/>
        <v/>
      </c>
      <c r="E94" s="1"/>
      <c r="F94" s="5">
        <f t="shared" si="31"/>
        <v>0</v>
      </c>
      <c r="G94" s="5">
        <f t="shared" si="26"/>
        <v>0</v>
      </c>
      <c r="H94" s="44"/>
      <c r="I94" s="61">
        <v>8</v>
      </c>
      <c r="J94" s="1"/>
      <c r="K94" s="5" t="str">
        <f t="shared" si="27"/>
        <v/>
      </c>
      <c r="L94" s="5" t="str">
        <f t="shared" si="28"/>
        <v/>
      </c>
      <c r="M94" s="5" t="str">
        <f t="shared" si="29"/>
        <v/>
      </c>
      <c r="N94" s="44"/>
      <c r="O94" s="44"/>
      <c r="U94" s="49"/>
      <c r="Y94" s="14"/>
      <c r="Z94" s="15"/>
      <c r="AA94" s="15"/>
      <c r="AB94" s="15"/>
      <c r="AC94" s="15"/>
      <c r="AD94" s="14"/>
      <c r="AE94" s="14"/>
      <c r="AF94" s="14"/>
    </row>
    <row r="95" spans="2:32" x14ac:dyDescent="0.25">
      <c r="C95" s="47">
        <v>44440</v>
      </c>
      <c r="D95" s="5" t="str">
        <f t="shared" si="30"/>
        <v/>
      </c>
      <c r="E95" s="1"/>
      <c r="F95" s="5">
        <f t="shared" si="31"/>
        <v>0</v>
      </c>
      <c r="G95" s="5">
        <f t="shared" si="26"/>
        <v>0</v>
      </c>
      <c r="H95" s="44"/>
      <c r="I95" s="61">
        <v>9</v>
      </c>
      <c r="J95" s="1"/>
      <c r="K95" s="5" t="str">
        <f t="shared" si="27"/>
        <v/>
      </c>
      <c r="L95" s="5" t="str">
        <f t="shared" si="28"/>
        <v/>
      </c>
      <c r="M95" s="5" t="str">
        <f t="shared" si="29"/>
        <v/>
      </c>
      <c r="N95" s="44"/>
      <c r="O95" s="44"/>
      <c r="U95" s="49"/>
      <c r="Y95" s="14"/>
      <c r="Z95" s="15"/>
      <c r="AA95" s="15"/>
      <c r="AB95" s="15"/>
      <c r="AC95" s="15"/>
      <c r="AD95" s="14"/>
      <c r="AE95" s="14"/>
      <c r="AF95" s="14"/>
    </row>
    <row r="96" spans="2:32" x14ac:dyDescent="0.25">
      <c r="C96" s="47">
        <v>44470</v>
      </c>
      <c r="D96" s="5" t="str">
        <f t="shared" si="30"/>
        <v/>
      </c>
      <c r="E96" s="1"/>
      <c r="F96" s="5">
        <f t="shared" si="31"/>
        <v>0</v>
      </c>
      <c r="G96" s="5">
        <f t="shared" si="26"/>
        <v>0</v>
      </c>
      <c r="H96" s="44"/>
      <c r="I96" s="61">
        <v>10</v>
      </c>
      <c r="J96" s="1"/>
      <c r="K96" s="5" t="str">
        <f t="shared" si="27"/>
        <v/>
      </c>
      <c r="L96" s="5" t="str">
        <f t="shared" si="28"/>
        <v/>
      </c>
      <c r="M96" s="5" t="str">
        <f t="shared" si="29"/>
        <v/>
      </c>
      <c r="N96" s="44"/>
      <c r="O96" s="44"/>
      <c r="U96" s="49"/>
      <c r="Y96" s="14"/>
      <c r="Z96" s="15"/>
      <c r="AA96" s="15"/>
      <c r="AB96" s="15"/>
      <c r="AC96" s="15"/>
      <c r="AD96" s="14"/>
      <c r="AE96" s="14"/>
      <c r="AF96" s="14"/>
    </row>
    <row r="97" spans="1:32" x14ac:dyDescent="0.25">
      <c r="C97" s="47">
        <v>44501</v>
      </c>
      <c r="D97" s="5" t="str">
        <f t="shared" si="30"/>
        <v/>
      </c>
      <c r="E97" s="1"/>
      <c r="F97" s="5">
        <f t="shared" si="31"/>
        <v>0</v>
      </c>
      <c r="G97" s="5">
        <f t="shared" si="26"/>
        <v>0</v>
      </c>
      <c r="H97" s="44"/>
      <c r="I97" s="64"/>
      <c r="J97" s="48"/>
      <c r="K97" s="48"/>
      <c r="L97" s="48"/>
      <c r="M97" s="48"/>
      <c r="N97" s="44"/>
      <c r="O97" s="44"/>
      <c r="U97" s="49"/>
      <c r="Y97" s="14"/>
      <c r="Z97" s="15"/>
      <c r="AA97" s="15"/>
      <c r="AB97" s="15"/>
      <c r="AC97" s="15"/>
      <c r="AD97" s="14"/>
      <c r="AE97" s="14"/>
      <c r="AF97" s="14"/>
    </row>
    <row r="98" spans="1:32" x14ac:dyDescent="0.25">
      <c r="B98" s="30"/>
      <c r="C98" s="47">
        <v>44531</v>
      </c>
      <c r="D98" s="5" t="str">
        <f t="shared" si="30"/>
        <v/>
      </c>
      <c r="E98" s="1"/>
      <c r="F98" s="5">
        <f t="shared" si="31"/>
        <v>0</v>
      </c>
      <c r="G98" s="5">
        <f t="shared" si="26"/>
        <v>0</v>
      </c>
      <c r="H98" s="44"/>
      <c r="I98" s="64"/>
      <c r="J98" s="48"/>
      <c r="K98" s="48"/>
      <c r="L98" s="48"/>
      <c r="M98" s="48"/>
      <c r="N98" s="44"/>
      <c r="O98" s="44"/>
      <c r="U98" s="49"/>
      <c r="Y98" s="14"/>
      <c r="Z98" s="15"/>
      <c r="AA98" s="15"/>
      <c r="AB98" s="15"/>
      <c r="AC98" s="15"/>
      <c r="AD98" s="14"/>
      <c r="AE98" s="14"/>
      <c r="AF98" s="14"/>
    </row>
    <row r="99" spans="1:32" s="10" customFormat="1" ht="14.45" customHeight="1" x14ac:dyDescent="0.25">
      <c r="A99" s="11"/>
      <c r="B99" s="11"/>
      <c r="C99" s="50">
        <v>1</v>
      </c>
      <c r="D99" s="51" t="e" cm="1">
        <f t="array" aca="1" ref="D99" ca="1">IFERROR(1-(INDIRECT("D"&amp;SUM(--NOT(ISBLANK(D87:D98)))+59+27)/E84),NA())</f>
        <v>#N/A</v>
      </c>
      <c r="E99" s="51" t="e">
        <f t="shared" ref="E99" ca="1" si="32">IFERROR(C99-D99,NA())</f>
        <v>#N/A</v>
      </c>
      <c r="F99" s="51"/>
      <c r="G99" s="51"/>
      <c r="H99" s="11"/>
      <c r="I99" s="50">
        <v>1</v>
      </c>
      <c r="J99" s="51"/>
      <c r="K99" s="51"/>
      <c r="L99" s="51"/>
      <c r="M99" s="51"/>
      <c r="N99" s="11"/>
      <c r="O99" s="11"/>
      <c r="P99" s="11"/>
      <c r="Q99" s="11"/>
      <c r="R99" s="11"/>
      <c r="S99" s="11"/>
      <c r="T99" s="11"/>
      <c r="U99" s="55"/>
      <c r="V99" s="11"/>
      <c r="Y99" s="14"/>
      <c r="Z99" s="15"/>
      <c r="AA99" s="15"/>
      <c r="AB99" s="15"/>
      <c r="AC99" s="15"/>
      <c r="AD99" s="14"/>
      <c r="AE99" s="14"/>
      <c r="AF99" s="14"/>
    </row>
    <row r="100" spans="1:32" s="10" customFormat="1" x14ac:dyDescent="0.25">
      <c r="A100" s="11"/>
      <c r="B100" s="11"/>
      <c r="C100" s="31">
        <f>$D$61</f>
        <v>0</v>
      </c>
      <c r="D100" s="32" t="str" cm="1">
        <f t="array" aca="1" ref="D100" ca="1">INDIRECT("D"&amp;SUM(--NOT(ISBLANK(D87:D98)))+59+27)</f>
        <v/>
      </c>
      <c r="E100" s="33"/>
      <c r="F100" s="33"/>
      <c r="G100" s="33"/>
      <c r="H100" s="11"/>
      <c r="I100" s="31">
        <f>$D$61</f>
        <v>0</v>
      </c>
      <c r="J100" s="32"/>
      <c r="K100" s="33"/>
      <c r="L100" s="33"/>
      <c r="M100" s="33"/>
      <c r="N100" s="11"/>
      <c r="O100" s="11"/>
      <c r="P100" s="11"/>
      <c r="Q100" s="11"/>
      <c r="R100" s="11"/>
      <c r="S100" s="11"/>
      <c r="T100" s="11"/>
      <c r="U100" s="11"/>
      <c r="V100" s="11"/>
      <c r="Y100" s="14"/>
      <c r="Z100" s="15"/>
      <c r="AA100" s="15"/>
      <c r="AB100" s="15"/>
      <c r="AC100" s="15"/>
      <c r="AD100" s="14"/>
      <c r="AE100" s="14"/>
      <c r="AF100" s="14"/>
    </row>
    <row r="101" spans="1:32" x14ac:dyDescent="0.25">
      <c r="Y101" s="14"/>
      <c r="Z101" s="15"/>
      <c r="AA101" s="15"/>
      <c r="AB101" s="15"/>
      <c r="AC101" s="15"/>
      <c r="AD101" s="14"/>
      <c r="AE101" s="14"/>
      <c r="AF101" s="14"/>
    </row>
    <row r="102" spans="1:32" x14ac:dyDescent="0.25">
      <c r="Y102" s="14"/>
      <c r="Z102" s="15"/>
      <c r="AA102" s="15"/>
      <c r="AB102" s="15"/>
      <c r="AC102" s="15"/>
      <c r="AD102" s="14"/>
      <c r="AE102" s="14"/>
      <c r="AF102" s="14"/>
    </row>
    <row r="103" spans="1:32" s="7" customFormat="1" ht="22.9" customHeight="1" x14ac:dyDescent="0.25">
      <c r="B103" s="75" t="s">
        <v>20</v>
      </c>
      <c r="C103" s="76"/>
      <c r="D103" s="76"/>
      <c r="E103" s="76"/>
      <c r="F103" s="76"/>
      <c r="G103" s="76"/>
      <c r="H103" s="76"/>
      <c r="I103" s="76"/>
      <c r="J103" s="76"/>
      <c r="K103" s="76"/>
      <c r="L103" s="76"/>
      <c r="M103" s="76"/>
      <c r="N103" s="76"/>
      <c r="O103" s="76"/>
      <c r="P103" s="76"/>
      <c r="Q103" s="76"/>
      <c r="R103" s="76"/>
      <c r="S103" s="76"/>
      <c r="T103" s="76"/>
      <c r="X103" s="11"/>
      <c r="Y103" s="14"/>
      <c r="Z103" s="15"/>
      <c r="AA103" s="15"/>
      <c r="AB103" s="15"/>
      <c r="AC103" s="15"/>
      <c r="AD103" s="14"/>
      <c r="AE103" s="14"/>
      <c r="AF103" s="14"/>
    </row>
    <row r="104" spans="1:32" s="7" customFormat="1" ht="13.15" customHeight="1" x14ac:dyDescent="0.25">
      <c r="B104" s="75"/>
      <c r="C104" s="76"/>
      <c r="D104" s="76"/>
      <c r="E104" s="76"/>
      <c r="F104" s="76"/>
      <c r="G104" s="76"/>
      <c r="H104" s="76"/>
      <c r="I104" s="76"/>
      <c r="J104" s="76"/>
      <c r="K104" s="76"/>
      <c r="L104" s="76"/>
      <c r="M104" s="76"/>
      <c r="N104" s="76"/>
      <c r="O104" s="76"/>
      <c r="P104" s="76"/>
      <c r="Q104" s="76"/>
      <c r="R104" s="76"/>
      <c r="S104" s="76"/>
      <c r="T104" s="76"/>
      <c r="X104" s="11"/>
      <c r="Y104" s="14"/>
      <c r="Z104" s="15"/>
      <c r="AA104" s="15"/>
      <c r="AB104" s="15"/>
      <c r="AC104" s="15"/>
      <c r="AD104" s="14"/>
      <c r="AE104" s="14"/>
      <c r="AF104" s="14"/>
    </row>
    <row r="105" spans="1:32" ht="27.75" x14ac:dyDescent="0.25">
      <c r="B105" s="9"/>
      <c r="C105" s="29"/>
      <c r="D105" s="29"/>
      <c r="E105" s="29"/>
      <c r="F105" s="29"/>
      <c r="G105" s="29"/>
      <c r="H105" s="29"/>
      <c r="I105" s="29"/>
      <c r="J105" s="29"/>
      <c r="K105" s="29"/>
      <c r="L105" s="29"/>
      <c r="M105" s="29"/>
      <c r="N105" s="29"/>
      <c r="O105" s="29"/>
      <c r="P105" s="29"/>
      <c r="Q105" s="29"/>
      <c r="R105" s="29"/>
      <c r="S105" s="29"/>
      <c r="T105" s="29"/>
      <c r="Y105" s="14"/>
      <c r="Z105" s="15"/>
      <c r="AA105" s="15"/>
      <c r="AB105" s="15"/>
      <c r="AC105" s="15"/>
      <c r="AD105" s="14"/>
      <c r="AE105" s="14"/>
      <c r="AF105" s="14"/>
    </row>
    <row r="106" spans="1:32" x14ac:dyDescent="0.25">
      <c r="B106" s="9"/>
      <c r="D106" s="35" t="s">
        <v>19</v>
      </c>
      <c r="E106" s="36" t="s">
        <v>0</v>
      </c>
      <c r="F106" s="36" t="s">
        <v>21</v>
      </c>
      <c r="G106" s="37"/>
      <c r="H106" s="38"/>
      <c r="J106" s="35"/>
      <c r="K106" s="36"/>
      <c r="L106" s="36"/>
      <c r="M106" s="37"/>
      <c r="N106" s="38"/>
      <c r="O106" s="38"/>
      <c r="Y106" s="14"/>
      <c r="Z106" s="15"/>
      <c r="AA106" s="15"/>
      <c r="AB106" s="15"/>
      <c r="AC106" s="15"/>
      <c r="AD106" s="14"/>
      <c r="AE106" s="14"/>
      <c r="AF106" s="14"/>
    </row>
    <row r="107" spans="1:32" x14ac:dyDescent="0.25">
      <c r="B107" s="9"/>
      <c r="C107" s="42"/>
      <c r="D107" s="3"/>
      <c r="E107" s="3"/>
      <c r="F107" s="3"/>
      <c r="G107" s="43"/>
      <c r="H107" s="44"/>
      <c r="I107" s="42"/>
      <c r="J107" s="65"/>
      <c r="K107" s="65"/>
      <c r="L107" s="65"/>
      <c r="M107" s="43"/>
      <c r="N107" s="44"/>
      <c r="O107" s="44"/>
      <c r="Y107" s="14"/>
      <c r="Z107" s="15"/>
      <c r="AA107" s="15"/>
      <c r="AB107" s="15"/>
      <c r="AC107" s="15"/>
      <c r="AD107" s="14"/>
      <c r="AE107" s="14"/>
      <c r="AF107" s="14"/>
    </row>
    <row r="108" spans="1:32" x14ac:dyDescent="0.25">
      <c r="B108" s="9"/>
      <c r="C108" s="42"/>
      <c r="D108" s="43"/>
      <c r="E108" s="43"/>
      <c r="F108" s="43"/>
      <c r="G108" s="43"/>
      <c r="H108" s="44"/>
      <c r="I108" s="42"/>
      <c r="J108" s="43"/>
      <c r="K108" s="43"/>
      <c r="L108" s="43"/>
      <c r="M108" s="43"/>
      <c r="N108" s="44"/>
      <c r="O108" s="44"/>
      <c r="Y108" s="14"/>
      <c r="Z108" s="15"/>
      <c r="AA108" s="15"/>
      <c r="AB108" s="15"/>
      <c r="AC108" s="15"/>
      <c r="AD108" s="14"/>
      <c r="AE108" s="14"/>
      <c r="AF108" s="14"/>
    </row>
    <row r="109" spans="1:32" x14ac:dyDescent="0.25">
      <c r="B109" s="9"/>
      <c r="C109" s="9"/>
      <c r="D109" s="45" t="s">
        <v>30</v>
      </c>
      <c r="E109" s="45" t="s">
        <v>32</v>
      </c>
      <c r="F109" s="45" t="s">
        <v>33</v>
      </c>
      <c r="G109" s="45" t="s">
        <v>23</v>
      </c>
      <c r="H109" s="9"/>
      <c r="I109" s="9"/>
      <c r="J109" s="45" t="s">
        <v>35</v>
      </c>
      <c r="K109" s="45" t="s">
        <v>27</v>
      </c>
      <c r="L109" s="45" t="s">
        <v>34</v>
      </c>
      <c r="M109" s="45" t="s">
        <v>28</v>
      </c>
      <c r="N109" s="9"/>
      <c r="O109" s="9"/>
      <c r="Y109" s="14"/>
      <c r="Z109" s="15"/>
      <c r="AA109" s="15"/>
      <c r="AB109" s="15"/>
      <c r="AC109" s="15"/>
      <c r="AD109" s="14"/>
      <c r="AE109" s="14"/>
      <c r="AF109" s="14"/>
    </row>
    <row r="110" spans="1:32" x14ac:dyDescent="0.25">
      <c r="B110" s="9"/>
      <c r="C110" s="47">
        <v>44197</v>
      </c>
      <c r="D110" s="5" t="str">
        <f>IF($D$107="","",D107+E110)</f>
        <v/>
      </c>
      <c r="E110" s="1"/>
      <c r="F110" s="5">
        <f>IFERROR(IF($D$107="",0,D107+G110),0)</f>
        <v>0</v>
      </c>
      <c r="G110" s="5">
        <f>IFERROR(($E$107-$D$107)/$F$107,0)</f>
        <v>0</v>
      </c>
      <c r="H110" s="44"/>
      <c r="I110" s="66">
        <v>5</v>
      </c>
      <c r="J110" s="1"/>
      <c r="K110" s="5" t="str">
        <f>IF(J110="","",J110/(12*5))</f>
        <v/>
      </c>
      <c r="L110" s="5" t="str">
        <f>IFERROR(((($E$107-$D$107)/$F$107)*12)*5,"")</f>
        <v/>
      </c>
      <c r="M110" s="5" t="str">
        <f>IFERROR(L110/(12*5),"")</f>
        <v/>
      </c>
      <c r="N110" s="44"/>
      <c r="O110" s="44"/>
      <c r="Y110" s="14"/>
      <c r="Z110" s="15"/>
      <c r="AA110" s="15"/>
      <c r="AB110" s="15"/>
      <c r="AC110" s="15"/>
      <c r="AD110" s="14"/>
      <c r="AE110" s="14"/>
      <c r="AF110" s="14"/>
    </row>
    <row r="111" spans="1:32" x14ac:dyDescent="0.25">
      <c r="B111" s="9"/>
      <c r="C111" s="47">
        <v>44228</v>
      </c>
      <c r="D111" s="5" t="str">
        <f>IF($D$107="","",D110+E111)</f>
        <v/>
      </c>
      <c r="E111" s="1"/>
      <c r="F111" s="5">
        <f>IFERROR(IF($D$107="",0,F110+G111),0)</f>
        <v>0</v>
      </c>
      <c r="G111" s="5">
        <f t="shared" ref="G111:G121" si="33">IFERROR(($E$107-$D$107)/$F$107,0)</f>
        <v>0</v>
      </c>
      <c r="H111" s="44"/>
      <c r="I111" s="66">
        <v>10</v>
      </c>
      <c r="J111" s="1"/>
      <c r="K111" s="5" t="str">
        <f t="shared" ref="K111:K121" si="34">IF(J111="","",J111/(12*5))</f>
        <v/>
      </c>
      <c r="L111" s="5" t="str">
        <f t="shared" ref="L111:L121" si="35">IFERROR(((($E$107-$D$107)/$F$107)*12)*5,"")</f>
        <v/>
      </c>
      <c r="M111" s="5" t="str">
        <f t="shared" ref="M111:M121" si="36">IFERROR(L111/(12*5),"")</f>
        <v/>
      </c>
      <c r="N111" s="44"/>
      <c r="O111" s="44"/>
      <c r="Y111" s="14"/>
      <c r="Z111" s="15"/>
      <c r="AA111" s="15"/>
      <c r="AB111" s="15"/>
      <c r="AC111" s="15"/>
      <c r="AD111" s="14"/>
      <c r="AE111" s="14"/>
      <c r="AF111" s="14"/>
    </row>
    <row r="112" spans="1:32" x14ac:dyDescent="0.25">
      <c r="B112" s="9"/>
      <c r="C112" s="47">
        <v>44256</v>
      </c>
      <c r="D112" s="5" t="str">
        <f t="shared" ref="D112:D121" si="37">IF($D$107="","",D111+E112)</f>
        <v/>
      </c>
      <c r="E112" s="1"/>
      <c r="F112" s="5">
        <f t="shared" ref="F112:F121" si="38">IFERROR(IF($D$107="",0,F111+G112),0)</f>
        <v>0</v>
      </c>
      <c r="G112" s="5">
        <f t="shared" si="33"/>
        <v>0</v>
      </c>
      <c r="H112" s="44"/>
      <c r="I112" s="66">
        <v>15</v>
      </c>
      <c r="J112" s="1"/>
      <c r="K112" s="5" t="str">
        <f t="shared" si="34"/>
        <v/>
      </c>
      <c r="L112" s="5" t="str">
        <f t="shared" si="35"/>
        <v/>
      </c>
      <c r="M112" s="5" t="str">
        <f t="shared" si="36"/>
        <v/>
      </c>
      <c r="N112" s="44"/>
      <c r="O112" s="44"/>
      <c r="Y112" s="14"/>
      <c r="Z112" s="15"/>
      <c r="AA112" s="15"/>
      <c r="AB112" s="15"/>
      <c r="AC112" s="15"/>
      <c r="AD112" s="14"/>
      <c r="AE112" s="14"/>
      <c r="AF112" s="14"/>
    </row>
    <row r="113" spans="1:32" x14ac:dyDescent="0.25">
      <c r="C113" s="47">
        <v>44287</v>
      </c>
      <c r="D113" s="5" t="str">
        <f t="shared" si="37"/>
        <v/>
      </c>
      <c r="E113" s="1"/>
      <c r="F113" s="5">
        <f t="shared" si="38"/>
        <v>0</v>
      </c>
      <c r="G113" s="5">
        <f t="shared" si="33"/>
        <v>0</v>
      </c>
      <c r="H113" s="44"/>
      <c r="I113" s="66">
        <v>20</v>
      </c>
      <c r="J113" s="1"/>
      <c r="K113" s="5" t="str">
        <f t="shared" si="34"/>
        <v/>
      </c>
      <c r="L113" s="5" t="str">
        <f t="shared" si="35"/>
        <v/>
      </c>
      <c r="M113" s="5" t="str">
        <f t="shared" si="36"/>
        <v/>
      </c>
      <c r="N113" s="44"/>
      <c r="O113" s="44"/>
      <c r="Y113" s="14"/>
      <c r="Z113" s="15"/>
      <c r="AA113" s="15"/>
      <c r="AB113" s="15"/>
      <c r="AC113" s="15"/>
      <c r="AD113" s="14"/>
      <c r="AE113" s="14"/>
      <c r="AF113" s="14"/>
    </row>
    <row r="114" spans="1:32" x14ac:dyDescent="0.25">
      <c r="C114" s="47">
        <v>44317</v>
      </c>
      <c r="D114" s="5" t="str">
        <f t="shared" si="37"/>
        <v/>
      </c>
      <c r="E114" s="1"/>
      <c r="F114" s="5">
        <f t="shared" si="38"/>
        <v>0</v>
      </c>
      <c r="G114" s="5">
        <f t="shared" si="33"/>
        <v>0</v>
      </c>
      <c r="H114" s="44"/>
      <c r="I114" s="66">
        <v>25</v>
      </c>
      <c r="J114" s="1"/>
      <c r="K114" s="5" t="str">
        <f t="shared" si="34"/>
        <v/>
      </c>
      <c r="L114" s="5" t="str">
        <f t="shared" si="35"/>
        <v/>
      </c>
      <c r="M114" s="5" t="str">
        <f t="shared" si="36"/>
        <v/>
      </c>
      <c r="N114" s="44"/>
      <c r="O114" s="44"/>
      <c r="Y114" s="14"/>
      <c r="Z114" s="15"/>
      <c r="AA114" s="15"/>
      <c r="AB114" s="15"/>
      <c r="AC114" s="15"/>
      <c r="AD114" s="14"/>
      <c r="AE114" s="14"/>
      <c r="AF114" s="14"/>
    </row>
    <row r="115" spans="1:32" x14ac:dyDescent="0.25">
      <c r="C115" s="47">
        <v>44348</v>
      </c>
      <c r="D115" s="5" t="str">
        <f t="shared" si="37"/>
        <v/>
      </c>
      <c r="E115" s="1"/>
      <c r="F115" s="5">
        <f t="shared" si="38"/>
        <v>0</v>
      </c>
      <c r="G115" s="5">
        <f t="shared" si="33"/>
        <v>0</v>
      </c>
      <c r="H115" s="44"/>
      <c r="I115" s="66">
        <v>30</v>
      </c>
      <c r="J115" s="1"/>
      <c r="K115" s="5" t="str">
        <f t="shared" si="34"/>
        <v/>
      </c>
      <c r="L115" s="5" t="str">
        <f t="shared" si="35"/>
        <v/>
      </c>
      <c r="M115" s="5" t="str">
        <f t="shared" si="36"/>
        <v/>
      </c>
      <c r="N115" s="44"/>
      <c r="O115" s="44"/>
      <c r="Y115" s="14"/>
      <c r="Z115" s="15"/>
      <c r="AA115" s="15"/>
      <c r="AB115" s="15"/>
      <c r="AC115" s="15"/>
      <c r="AD115" s="14"/>
      <c r="AE115" s="14"/>
      <c r="AF115" s="14"/>
    </row>
    <row r="116" spans="1:32" x14ac:dyDescent="0.25">
      <c r="C116" s="47">
        <v>44378</v>
      </c>
      <c r="D116" s="5" t="str">
        <f t="shared" si="37"/>
        <v/>
      </c>
      <c r="E116" s="1"/>
      <c r="F116" s="5">
        <f t="shared" si="38"/>
        <v>0</v>
      </c>
      <c r="G116" s="5">
        <f t="shared" si="33"/>
        <v>0</v>
      </c>
      <c r="H116" s="44"/>
      <c r="I116" s="66">
        <v>35</v>
      </c>
      <c r="J116" s="1"/>
      <c r="K116" s="5" t="str">
        <f t="shared" si="34"/>
        <v/>
      </c>
      <c r="L116" s="5" t="str">
        <f t="shared" si="35"/>
        <v/>
      </c>
      <c r="M116" s="5" t="str">
        <f t="shared" si="36"/>
        <v/>
      </c>
      <c r="N116" s="44"/>
      <c r="O116" s="44"/>
      <c r="Y116" s="14"/>
      <c r="Z116" s="15"/>
      <c r="AA116" s="15"/>
      <c r="AB116" s="15"/>
      <c r="AC116" s="15"/>
      <c r="AD116" s="14"/>
      <c r="AE116" s="14"/>
      <c r="AF116" s="14"/>
    </row>
    <row r="117" spans="1:32" x14ac:dyDescent="0.25">
      <c r="C117" s="47">
        <v>44409</v>
      </c>
      <c r="D117" s="5" t="str">
        <f t="shared" si="37"/>
        <v/>
      </c>
      <c r="E117" s="1"/>
      <c r="F117" s="5">
        <f t="shared" si="38"/>
        <v>0</v>
      </c>
      <c r="G117" s="5">
        <f t="shared" si="33"/>
        <v>0</v>
      </c>
      <c r="H117" s="44"/>
      <c r="I117" s="66">
        <v>40</v>
      </c>
      <c r="J117" s="1"/>
      <c r="K117" s="5" t="str">
        <f t="shared" si="34"/>
        <v/>
      </c>
      <c r="L117" s="5" t="str">
        <f t="shared" si="35"/>
        <v/>
      </c>
      <c r="M117" s="5" t="str">
        <f t="shared" si="36"/>
        <v/>
      </c>
      <c r="N117" s="44"/>
      <c r="O117" s="44"/>
      <c r="U117" s="49"/>
      <c r="Y117" s="14"/>
      <c r="Z117" s="15"/>
      <c r="AA117" s="15"/>
      <c r="AB117" s="15"/>
      <c r="AC117" s="15"/>
      <c r="AD117" s="14"/>
      <c r="AE117" s="14"/>
      <c r="AF117" s="14"/>
    </row>
    <row r="118" spans="1:32" x14ac:dyDescent="0.25">
      <c r="C118" s="47">
        <v>44440</v>
      </c>
      <c r="D118" s="5" t="str">
        <f t="shared" si="37"/>
        <v/>
      </c>
      <c r="E118" s="1"/>
      <c r="F118" s="5">
        <f t="shared" si="38"/>
        <v>0</v>
      </c>
      <c r="G118" s="5">
        <f t="shared" si="33"/>
        <v>0</v>
      </c>
      <c r="H118" s="44"/>
      <c r="I118" s="66">
        <v>45</v>
      </c>
      <c r="J118" s="1"/>
      <c r="K118" s="5" t="str">
        <f t="shared" si="34"/>
        <v/>
      </c>
      <c r="L118" s="5" t="str">
        <f t="shared" si="35"/>
        <v/>
      </c>
      <c r="M118" s="5" t="str">
        <f t="shared" si="36"/>
        <v/>
      </c>
      <c r="N118" s="44"/>
      <c r="O118" s="44"/>
      <c r="U118" s="49"/>
      <c r="Y118" s="14"/>
      <c r="Z118" s="15"/>
      <c r="AA118" s="15"/>
      <c r="AB118" s="15"/>
      <c r="AC118" s="15"/>
      <c r="AD118" s="14"/>
      <c r="AE118" s="14"/>
      <c r="AF118" s="14"/>
    </row>
    <row r="119" spans="1:32" x14ac:dyDescent="0.25">
      <c r="C119" s="47">
        <v>44470</v>
      </c>
      <c r="D119" s="5" t="str">
        <f t="shared" si="37"/>
        <v/>
      </c>
      <c r="E119" s="1"/>
      <c r="F119" s="5">
        <f t="shared" si="38"/>
        <v>0</v>
      </c>
      <c r="G119" s="5">
        <f t="shared" si="33"/>
        <v>0</v>
      </c>
      <c r="H119" s="44"/>
      <c r="I119" s="66">
        <v>50</v>
      </c>
      <c r="J119" s="1"/>
      <c r="K119" s="5" t="str">
        <f t="shared" si="34"/>
        <v/>
      </c>
      <c r="L119" s="5" t="str">
        <f t="shared" si="35"/>
        <v/>
      </c>
      <c r="M119" s="5" t="str">
        <f t="shared" si="36"/>
        <v/>
      </c>
      <c r="N119" s="44"/>
      <c r="O119" s="44"/>
      <c r="U119" s="49"/>
      <c r="Y119" s="14"/>
      <c r="Z119" s="15"/>
      <c r="AA119" s="15"/>
      <c r="AB119" s="15"/>
      <c r="AC119" s="15"/>
      <c r="AD119" s="14"/>
      <c r="AE119" s="14"/>
      <c r="AF119" s="14"/>
    </row>
    <row r="120" spans="1:32" x14ac:dyDescent="0.25">
      <c r="C120" s="47">
        <v>44501</v>
      </c>
      <c r="D120" s="5" t="str">
        <f t="shared" si="37"/>
        <v/>
      </c>
      <c r="E120" s="1"/>
      <c r="F120" s="5">
        <f t="shared" si="38"/>
        <v>0</v>
      </c>
      <c r="G120" s="5">
        <f t="shared" si="33"/>
        <v>0</v>
      </c>
      <c r="H120" s="44"/>
      <c r="I120" s="66">
        <v>55</v>
      </c>
      <c r="J120" s="1"/>
      <c r="K120" s="5" t="str">
        <f t="shared" si="34"/>
        <v/>
      </c>
      <c r="L120" s="5" t="str">
        <f t="shared" si="35"/>
        <v/>
      </c>
      <c r="M120" s="5" t="str">
        <f t="shared" si="36"/>
        <v/>
      </c>
      <c r="N120" s="44"/>
      <c r="O120" s="44"/>
      <c r="U120" s="49"/>
      <c r="Y120" s="14"/>
      <c r="Z120" s="15"/>
      <c r="AA120" s="15"/>
      <c r="AB120" s="15"/>
      <c r="AC120" s="15"/>
      <c r="AD120" s="14"/>
      <c r="AE120" s="14"/>
      <c r="AF120" s="14"/>
    </row>
    <row r="121" spans="1:32" x14ac:dyDescent="0.25">
      <c r="B121" s="30"/>
      <c r="C121" s="47">
        <v>44531</v>
      </c>
      <c r="D121" s="5" t="str">
        <f t="shared" si="37"/>
        <v/>
      </c>
      <c r="E121" s="1"/>
      <c r="F121" s="5">
        <f t="shared" si="38"/>
        <v>0</v>
      </c>
      <c r="G121" s="5">
        <f t="shared" si="33"/>
        <v>0</v>
      </c>
      <c r="H121" s="44"/>
      <c r="I121" s="66">
        <v>60</v>
      </c>
      <c r="J121" s="1"/>
      <c r="K121" s="5" t="str">
        <f t="shared" si="34"/>
        <v/>
      </c>
      <c r="L121" s="5" t="str">
        <f t="shared" si="35"/>
        <v/>
      </c>
      <c r="M121" s="5" t="str">
        <f t="shared" si="36"/>
        <v/>
      </c>
      <c r="N121" s="44"/>
      <c r="O121" s="44"/>
      <c r="U121" s="49"/>
      <c r="Y121" s="14"/>
      <c r="Z121" s="15"/>
      <c r="AA121" s="15"/>
      <c r="AB121" s="15"/>
      <c r="AC121" s="15"/>
      <c r="AD121" s="14"/>
      <c r="AE121" s="14"/>
      <c r="AF121" s="14"/>
    </row>
    <row r="122" spans="1:32" s="10" customFormat="1" ht="14.45" customHeight="1" x14ac:dyDescent="0.25">
      <c r="A122" s="11"/>
      <c r="B122" s="11"/>
      <c r="C122" s="50">
        <v>1</v>
      </c>
      <c r="D122" s="51" t="e" cm="1">
        <f t="array" aca="1" ref="D122" ca="1">IFERROR(1-(INDIRECT("D"&amp;SUM(--NOT(ISBLANK(D110:D121)))+82+27)/E107),NA())</f>
        <v>#N/A</v>
      </c>
      <c r="E122" s="51" t="e">
        <f t="shared" ref="E122" ca="1" si="39">IFERROR(C122-D122,NA())</f>
        <v>#N/A</v>
      </c>
      <c r="F122" s="51"/>
      <c r="G122" s="51"/>
      <c r="H122" s="11"/>
      <c r="I122" s="50">
        <v>1</v>
      </c>
      <c r="J122" s="51"/>
      <c r="K122" s="51"/>
      <c r="L122" s="51"/>
      <c r="M122" s="51"/>
      <c r="N122" s="11"/>
      <c r="O122" s="11"/>
      <c r="P122" s="11"/>
      <c r="Q122" s="11"/>
      <c r="R122" s="11"/>
      <c r="S122" s="11"/>
      <c r="T122" s="11"/>
      <c r="U122" s="55"/>
      <c r="V122" s="11"/>
      <c r="Y122" s="14"/>
      <c r="Z122" s="15"/>
      <c r="AA122" s="15"/>
      <c r="AB122" s="15"/>
      <c r="AC122" s="15"/>
      <c r="AD122" s="14"/>
      <c r="AE122" s="14"/>
      <c r="AF122" s="14"/>
    </row>
    <row r="123" spans="1:32" s="10" customFormat="1" x14ac:dyDescent="0.25">
      <c r="A123" s="11"/>
      <c r="B123" s="11"/>
      <c r="C123" s="31">
        <f>$D$61</f>
        <v>0</v>
      </c>
      <c r="D123" s="32" t="str" cm="1">
        <f t="array" aca="1" ref="D123" ca="1">INDIRECT("D"&amp;SUM(--NOT(ISBLANK(D110:D121)))+82+27)</f>
        <v/>
      </c>
      <c r="E123" s="33"/>
      <c r="F123" s="33"/>
      <c r="G123" s="33"/>
      <c r="H123" s="11"/>
      <c r="I123" s="31">
        <f>$D$61</f>
        <v>0</v>
      </c>
      <c r="J123" s="32"/>
      <c r="K123" s="33"/>
      <c r="L123" s="33"/>
      <c r="M123" s="33"/>
      <c r="N123" s="11"/>
      <c r="O123" s="11"/>
      <c r="P123" s="11"/>
      <c r="Q123" s="11"/>
      <c r="R123" s="11"/>
      <c r="S123" s="11"/>
      <c r="T123" s="11"/>
      <c r="U123" s="11"/>
      <c r="V123" s="11"/>
      <c r="Y123" s="14"/>
      <c r="Z123" s="15"/>
      <c r="AA123" s="15"/>
      <c r="AB123" s="15"/>
      <c r="AC123" s="15"/>
      <c r="AD123" s="14"/>
      <c r="AE123" s="14"/>
      <c r="AF123" s="14"/>
    </row>
  </sheetData>
  <sheetProtection algorithmName="SHA-512" hashValue="/drm/yQhKtjgHapjG9kCfrCAtQ9yEDJQdNmr4Uru1S4xf343qESe6/pNzFLaZ0k/1AzR/ROwFxZkfbX7uI7Vlw==" saltValue="x2KGk1wJAVcEy9gpooB7kA==" spinCount="100000" sheet="1" objects="1" scenarios="1" selectLockedCells="1"/>
  <mergeCells count="10">
    <mergeCell ref="B103:B104"/>
    <mergeCell ref="C103:T104"/>
    <mergeCell ref="B34:B35"/>
    <mergeCell ref="C34:T35"/>
    <mergeCell ref="Y3:AF3"/>
    <mergeCell ref="C3:U4"/>
    <mergeCell ref="B57:B58"/>
    <mergeCell ref="C57:T58"/>
    <mergeCell ref="B80:B81"/>
    <mergeCell ref="C80:T81"/>
  </mergeCells>
  <conditionalFormatting sqref="U2:V2 B44:B54 C37:D37 C53:E55 H41:H55 E44:E52 Y1:Y2 B4:B32 A1:A34 P40:T55 H37:H39 B33:H33 U32 U34:U47 A36:A55 U54:U55 V35:V55 A56:H56 A78:H79 A77:B77 H77 A101:H102 O101:V102 O77:V79 O56:V56 O33:U33 O37:T39 O41:O55">
    <cfRule type="containsBlanks" dxfId="1283" priority="1583">
      <formula>LEN(TRIM(A1))=0</formula>
    </cfRule>
  </conditionalFormatting>
  <conditionalFormatting sqref="B4:B32 P49:T49 E44:E52 B34:C34 C53:E55 C36:E36 B33:H33 H32 B36:B55 U34:U47 A1:A55 U54:U55 C37:D37 C39 C40:E40 C38:F38 A77:B77 U5:U17 AG36:AJ48 AG101:XFD102 AG77:XFD79 AG49:XFD56 H1:H2 A56:H56 A78:H79 H77 A101:H102 V35:V55 V57:V76 H100 V80:V99 H123 V103:V122 X37:X123 X1:AC2 O123:V123 O100:V102 O77:V79 O56:V56 O1:V2 O32:U33 O36:T48 H36:H55 O50:T55 O41:O55 W1:W123 AE1:XFD2">
    <cfRule type="cellIs" dxfId="1282" priority="1582" operator="equal">
      <formula>"(blank)"</formula>
    </cfRule>
  </conditionalFormatting>
  <conditionalFormatting sqref="B4:B32 U2:V2 B44:B54 C37:D37 C53:E55 H41:H55 E44:E52 Y1:Y2 A1:A34 P40:T55 H37:H39 B33:H33 U32 U34:U47 A36:A55 U54:U55 V35:V55 A56:H56 A78:H79 A77:B77 H77 A101:H102 O101:V102 O77:V79 O56:V56 O33:U33 O37:T39 O41:O55">
    <cfRule type="containsText" dxfId="1281" priority="1581" operator="containsText" text="(egen kategori)">
      <formula>NOT(ISERROR(SEARCH("(egen kategori)",A1)))</formula>
    </cfRule>
  </conditionalFormatting>
  <conditionalFormatting sqref="H32 C3 H36 O36:T36 O32:T32">
    <cfRule type="containsBlanks" dxfId="1280" priority="1576">
      <formula>LEN(TRIM(C3))=0</formula>
    </cfRule>
  </conditionalFormatting>
  <conditionalFormatting sqref="H32 C3 H36 O36:T36 O32:T32">
    <cfRule type="cellIs" dxfId="1279" priority="1575" operator="equal">
      <formula>"(blank)"</formula>
    </cfRule>
  </conditionalFormatting>
  <conditionalFormatting sqref="C32:E32 C36:E36 H36 H32 C3 O32:T32 O36:T36">
    <cfRule type="containsText" dxfId="1278" priority="1574" operator="containsText" text="(egen kategori)">
      <formula>NOT(ISERROR(SEARCH("(egen kategori)",C3)))</formula>
    </cfRule>
  </conditionalFormatting>
  <conditionalFormatting sqref="H41:H52 O41:O52">
    <cfRule type="cellIs" dxfId="1277" priority="1564" operator="lessThan">
      <formula>0</formula>
    </cfRule>
  </conditionalFormatting>
  <conditionalFormatting sqref="C38:D38 C39">
    <cfRule type="containsBlanks" dxfId="1276" priority="1493">
      <formula>LEN(TRIM(C38))=0</formula>
    </cfRule>
  </conditionalFormatting>
  <conditionalFormatting sqref="C38:D38 C39">
    <cfRule type="cellIs" dxfId="1275" priority="1492" operator="equal">
      <formula>"(blank)"</formula>
    </cfRule>
  </conditionalFormatting>
  <conditionalFormatting sqref="C38:D38 C39">
    <cfRule type="containsText" dxfId="1274" priority="1491" operator="containsText" text="(egen kategori)">
      <formula>NOT(ISERROR(SEARCH("(egen kategori)",C38)))</formula>
    </cfRule>
  </conditionalFormatting>
  <conditionalFormatting sqref="H38:H39 O38:O39">
    <cfRule type="cellIs" dxfId="1273" priority="1490" operator="lessThan">
      <formula>0</formula>
    </cfRule>
  </conditionalFormatting>
  <conditionalFormatting sqref="E41:E52">
    <cfRule type="containsBlanks" dxfId="1272" priority="734">
      <formula>LEN(TRIM(E41))=0</formula>
    </cfRule>
    <cfRule type="containsBlanks" dxfId="1271" priority="1488">
      <formula>LEN(TRIM(E41))=0</formula>
    </cfRule>
  </conditionalFormatting>
  <conditionalFormatting sqref="E41:E52">
    <cfRule type="cellIs" dxfId="1270" priority="1487" operator="equal">
      <formula>"(blank)"</formula>
    </cfRule>
  </conditionalFormatting>
  <conditionalFormatting sqref="E41:E52">
    <cfRule type="containsText" dxfId="1269" priority="1486" operator="containsText" text="(egen kategori)">
      <formula>NOT(ISERROR(SEARCH("(egen kategori)",E41)))</formula>
    </cfRule>
  </conditionalFormatting>
  <conditionalFormatting sqref="E38:F38">
    <cfRule type="containsBlanks" dxfId="1268" priority="1485">
      <formula>LEN(TRIM(E38))=0</formula>
    </cfRule>
  </conditionalFormatting>
  <conditionalFormatting sqref="A1:E2 H49 A32:E32 A3:C3 A4:B31 E41:E52 O49:T49">
    <cfRule type="cellIs" dxfId="1267" priority="1484" operator="equal">
      <formula>"(blank)"</formula>
    </cfRule>
  </conditionalFormatting>
  <conditionalFormatting sqref="D38:F38">
    <cfRule type="containsBlanks" dxfId="1266" priority="1584">
      <formula>LEN(TRIM(D38))=0</formula>
    </cfRule>
  </conditionalFormatting>
  <conditionalFormatting sqref="C34">
    <cfRule type="containsBlanks" dxfId="1265" priority="1448">
      <formula>LEN(TRIM(C34))=0</formula>
    </cfRule>
  </conditionalFormatting>
  <conditionalFormatting sqref="C34">
    <cfRule type="cellIs" dxfId="1264" priority="1447" operator="equal">
      <formula>"(blank)"</formula>
    </cfRule>
  </conditionalFormatting>
  <conditionalFormatting sqref="C34:H35 O34:T35">
    <cfRule type="containsBlanks" dxfId="1263" priority="1587">
      <formula>LEN(TRIM(C34))=0</formula>
    </cfRule>
  </conditionalFormatting>
  <conditionalFormatting sqref="A35">
    <cfRule type="containsBlanks" dxfId="1262" priority="1439">
      <formula>LEN(TRIM(A35))=0</formula>
    </cfRule>
  </conditionalFormatting>
  <conditionalFormatting sqref="A35">
    <cfRule type="cellIs" dxfId="1261" priority="1438" operator="equal">
      <formula>"(blank)"</formula>
    </cfRule>
  </conditionalFormatting>
  <conditionalFormatting sqref="A35">
    <cfRule type="containsText" dxfId="1260" priority="1437" operator="containsText" text="(egen kategori)">
      <formula>NOT(ISERROR(SEARCH("(egen kategori)",A35)))</formula>
    </cfRule>
  </conditionalFormatting>
  <conditionalFormatting sqref="F53:F55">
    <cfRule type="containsBlanks" dxfId="1259" priority="1373">
      <formula>LEN(TRIM(F53))=0</formula>
    </cfRule>
  </conditionalFormatting>
  <conditionalFormatting sqref="F53:F55">
    <cfRule type="cellIs" dxfId="1258" priority="1372" operator="equal">
      <formula>"(blank)"</formula>
    </cfRule>
  </conditionalFormatting>
  <conditionalFormatting sqref="F53:F55">
    <cfRule type="containsText" dxfId="1257" priority="1371" operator="containsText" text="(egen kategori)">
      <formula>NOT(ISERROR(SEARCH("(egen kategori)",F53)))</formula>
    </cfRule>
  </conditionalFormatting>
  <conditionalFormatting sqref="D41:D52">
    <cfRule type="cellIs" dxfId="1256" priority="1381" operator="equal">
      <formula>"(blank)"</formula>
    </cfRule>
  </conditionalFormatting>
  <conditionalFormatting sqref="C41:C52">
    <cfRule type="cellIs" dxfId="1255" priority="1393" operator="equal">
      <formula>"(blank)"</formula>
    </cfRule>
  </conditionalFormatting>
  <conditionalFormatting sqref="C41:C52">
    <cfRule type="containsBlanks" dxfId="1254" priority="1392">
      <formula>LEN(TRIM(C41))=0</formula>
    </cfRule>
  </conditionalFormatting>
  <conditionalFormatting sqref="C41:C52">
    <cfRule type="cellIs" dxfId="1253" priority="1391" operator="equal">
      <formula>"(blank)"</formula>
    </cfRule>
  </conditionalFormatting>
  <conditionalFormatting sqref="C41:C52">
    <cfRule type="containsText" dxfId="1252" priority="1390" operator="containsText" text="(egen kategori)">
      <formula>NOT(ISERROR(SEARCH("(egen kategori)",C41)))</formula>
    </cfRule>
  </conditionalFormatting>
  <conditionalFormatting sqref="D41:D52">
    <cfRule type="containsBlanks" dxfId="1251" priority="1380">
      <formula>LEN(TRIM(D41))=0</formula>
    </cfRule>
  </conditionalFormatting>
  <conditionalFormatting sqref="D41:D52">
    <cfRule type="cellIs" dxfId="1250" priority="1379" operator="equal">
      <formula>"(blank)"</formula>
    </cfRule>
  </conditionalFormatting>
  <conditionalFormatting sqref="D41:D52">
    <cfRule type="containsText" dxfId="1249" priority="1378" operator="containsText" text="(egen kategori)">
      <formula>NOT(ISERROR(SEARCH("(egen kategori)",D41)))</formula>
    </cfRule>
  </conditionalFormatting>
  <conditionalFormatting sqref="E41:E52">
    <cfRule type="containsBlanks" dxfId="1248" priority="1377">
      <formula>LEN(TRIM(E41))=0</formula>
    </cfRule>
  </conditionalFormatting>
  <conditionalFormatting sqref="E41:E52">
    <cfRule type="cellIs" dxfId="1247" priority="1376" operator="equal">
      <formula>"(blank)"</formula>
    </cfRule>
  </conditionalFormatting>
  <conditionalFormatting sqref="E41:E52">
    <cfRule type="containsText" dxfId="1246" priority="1375" operator="containsText" text="(egen kategori)">
      <formula>NOT(ISERROR(SEARCH("(egen kategori)",E41)))</formula>
    </cfRule>
  </conditionalFormatting>
  <conditionalFormatting sqref="F32 F36">
    <cfRule type="containsText" dxfId="1245" priority="1370" operator="containsText" text="(egen kategori)">
      <formula>NOT(ISERROR(SEARCH("(egen kategori)",F32)))</formula>
    </cfRule>
  </conditionalFormatting>
  <conditionalFormatting sqref="F1:F2 F36 F53:F55 F32">
    <cfRule type="cellIs" dxfId="1244" priority="1365" operator="equal">
      <formula>"(blank)"</formula>
    </cfRule>
  </conditionalFormatting>
  <conditionalFormatting sqref="G37 G53:G55">
    <cfRule type="containsBlanks" dxfId="1243" priority="1333">
      <formula>LEN(TRIM(G37))=0</formula>
    </cfRule>
  </conditionalFormatting>
  <conditionalFormatting sqref="G37 G53:G55">
    <cfRule type="cellIs" dxfId="1242" priority="1332" operator="equal">
      <formula>"(blank)"</formula>
    </cfRule>
  </conditionalFormatting>
  <conditionalFormatting sqref="G37 G53:G55">
    <cfRule type="containsText" dxfId="1241" priority="1331" operator="containsText" text="(egen kategori)">
      <formula>NOT(ISERROR(SEARCH("(egen kategori)",G37)))</formula>
    </cfRule>
  </conditionalFormatting>
  <conditionalFormatting sqref="G32 G36">
    <cfRule type="containsText" dxfId="1240" priority="1330" operator="containsText" text="(egen kategori)">
      <formula>NOT(ISERROR(SEARCH("(egen kategori)",G32)))</formula>
    </cfRule>
  </conditionalFormatting>
  <conditionalFormatting sqref="G1:G2 G36:G37 G53:G55 G32">
    <cfRule type="cellIs" dxfId="1239" priority="1325" operator="equal">
      <formula>"(blank)"</formula>
    </cfRule>
  </conditionalFormatting>
  <conditionalFormatting sqref="E37:F37">
    <cfRule type="cellIs" dxfId="1238" priority="749" operator="equal">
      <formula>"(blank)"</formula>
    </cfRule>
  </conditionalFormatting>
  <conditionalFormatting sqref="E37:F37">
    <cfRule type="containsBlanks" dxfId="1237" priority="752">
      <formula>LEN(TRIM(E37))=0</formula>
    </cfRule>
  </conditionalFormatting>
  <conditionalFormatting sqref="E37:F37">
    <cfRule type="cellIs" dxfId="1236" priority="751" operator="equal">
      <formula>"(blank)"</formula>
    </cfRule>
  </conditionalFormatting>
  <conditionalFormatting sqref="E37:F37">
    <cfRule type="containsText" dxfId="1235" priority="750" operator="containsText" text="(egen kategori)">
      <formula>NOT(ISERROR(SEARCH("(egen kategori)",E37)))</formula>
    </cfRule>
  </conditionalFormatting>
  <conditionalFormatting sqref="G44:G52">
    <cfRule type="containsBlanks" dxfId="1234" priority="748">
      <formula>LEN(TRIM(G44))=0</formula>
    </cfRule>
  </conditionalFormatting>
  <conditionalFormatting sqref="G44:G52">
    <cfRule type="cellIs" dxfId="1233" priority="747" operator="equal">
      <formula>"(blank)"</formula>
    </cfRule>
  </conditionalFormatting>
  <conditionalFormatting sqref="G44:G52">
    <cfRule type="containsText" dxfId="1232" priority="746" operator="containsText" text="(egen kategori)">
      <formula>NOT(ISERROR(SEARCH("(egen kategori)",G44)))</formula>
    </cfRule>
  </conditionalFormatting>
  <conditionalFormatting sqref="G41:G52">
    <cfRule type="containsBlanks" dxfId="1231" priority="745">
      <formula>LEN(TRIM(G41))=0</formula>
    </cfRule>
  </conditionalFormatting>
  <conditionalFormatting sqref="G41:G52">
    <cfRule type="cellIs" dxfId="1230" priority="744" operator="equal">
      <formula>"(blank)"</formula>
    </cfRule>
  </conditionalFormatting>
  <conditionalFormatting sqref="G41:G52">
    <cfRule type="containsText" dxfId="1229" priority="743" operator="containsText" text="(egen kategori)">
      <formula>NOT(ISERROR(SEARCH("(egen kategori)",G41)))</formula>
    </cfRule>
  </conditionalFormatting>
  <conditionalFormatting sqref="G41:G52">
    <cfRule type="cellIs" dxfId="1228" priority="742" operator="equal">
      <formula>"(blank)"</formula>
    </cfRule>
  </conditionalFormatting>
  <conditionalFormatting sqref="F41:F52">
    <cfRule type="cellIs" dxfId="1227" priority="741" operator="equal">
      <formula>"(blank)"</formula>
    </cfRule>
  </conditionalFormatting>
  <conditionalFormatting sqref="F41:F52">
    <cfRule type="containsBlanks" dxfId="1226" priority="740">
      <formula>LEN(TRIM(F41))=0</formula>
    </cfRule>
  </conditionalFormatting>
  <conditionalFormatting sqref="F41:F52">
    <cfRule type="cellIs" dxfId="1225" priority="739" operator="equal">
      <formula>"(blank)"</formula>
    </cfRule>
  </conditionalFormatting>
  <conditionalFormatting sqref="F41:F52">
    <cfRule type="containsText" dxfId="1224" priority="738" operator="containsText" text="(egen kategori)">
      <formula>NOT(ISERROR(SEARCH("(egen kategori)",F41)))</formula>
    </cfRule>
  </conditionalFormatting>
  <conditionalFormatting sqref="G41:G52">
    <cfRule type="containsBlanks" dxfId="1223" priority="737">
      <formula>LEN(TRIM(G41))=0</formula>
    </cfRule>
  </conditionalFormatting>
  <conditionalFormatting sqref="G41:G52">
    <cfRule type="cellIs" dxfId="1222" priority="736" operator="equal">
      <formula>"(blank)"</formula>
    </cfRule>
  </conditionalFormatting>
  <conditionalFormatting sqref="G41:G52">
    <cfRule type="containsText" dxfId="1221" priority="735" operator="containsText" text="(egen kategori)">
      <formula>NOT(ISERROR(SEARCH("(egen kategori)",G41)))</formula>
    </cfRule>
  </conditionalFormatting>
  <conditionalFormatting sqref="G40">
    <cfRule type="cellIs" dxfId="1220" priority="732" operator="equal">
      <formula>"(blank)"</formula>
    </cfRule>
  </conditionalFormatting>
  <conditionalFormatting sqref="B67:B76 C60:D60 C76:E76 H64:H76 E67:E75 A57 P63:T76 H60:H62 U57:U70 A59:A76 V57:V76 O60:T62 O64:O76">
    <cfRule type="containsBlanks" dxfId="1219" priority="713">
      <formula>LEN(TRIM(A57))=0</formula>
    </cfRule>
  </conditionalFormatting>
  <conditionalFormatting sqref="E67:E75 B57:C57 C76:E76 C59:E59 H59:H76 B59:B76 U57:U70 A57:A76 C60:D60 C62 C63:E63 C61:F61 AG57:XFD76 O59:T76">
    <cfRule type="cellIs" dxfId="1218" priority="712" operator="equal">
      <formula>"(blank)"</formula>
    </cfRule>
  </conditionalFormatting>
  <conditionalFormatting sqref="B67:B76 C60:D60 C76:E76 H64:H76 E67:E75 A57 P63:T76 H60:H62 U57:U70 A59:A76 V57:V76 O60:T62 O64:O76">
    <cfRule type="containsText" dxfId="1217" priority="711" operator="containsText" text="(egen kategori)">
      <formula>NOT(ISERROR(SEARCH("(egen kategori)",A57)))</formula>
    </cfRule>
  </conditionalFormatting>
  <conditionalFormatting sqref="H59 O59:T59">
    <cfRule type="containsBlanks" dxfId="1216" priority="710">
      <formula>LEN(TRIM(H59))=0</formula>
    </cfRule>
  </conditionalFormatting>
  <conditionalFormatting sqref="H59 O59:T59">
    <cfRule type="cellIs" dxfId="1215" priority="709" operator="equal">
      <formula>"(blank)"</formula>
    </cfRule>
  </conditionalFormatting>
  <conditionalFormatting sqref="C59:E59 H59 O59:T59">
    <cfRule type="containsText" dxfId="1214" priority="708" operator="containsText" text="(egen kategori)">
      <formula>NOT(ISERROR(SEARCH("(egen kategori)",C59)))</formula>
    </cfRule>
  </conditionalFormatting>
  <conditionalFormatting sqref="H64:H75 O64:O75">
    <cfRule type="cellIs" dxfId="1213" priority="707" operator="lessThan">
      <formula>0</formula>
    </cfRule>
  </conditionalFormatting>
  <conditionalFormatting sqref="C61:D61 C62">
    <cfRule type="containsBlanks" dxfId="1212" priority="706">
      <formula>LEN(TRIM(C61))=0</formula>
    </cfRule>
  </conditionalFormatting>
  <conditionalFormatting sqref="C61:D61 C62">
    <cfRule type="cellIs" dxfId="1211" priority="705" operator="equal">
      <formula>"(blank)"</formula>
    </cfRule>
  </conditionalFormatting>
  <conditionalFormatting sqref="C61:D61 C62">
    <cfRule type="containsText" dxfId="1210" priority="704" operator="containsText" text="(egen kategori)">
      <formula>NOT(ISERROR(SEARCH("(egen kategori)",C61)))</formula>
    </cfRule>
  </conditionalFormatting>
  <conditionalFormatting sqref="H61:H62 O61:O62">
    <cfRule type="cellIs" dxfId="1209" priority="703" operator="lessThan">
      <formula>0</formula>
    </cfRule>
  </conditionalFormatting>
  <conditionalFormatting sqref="E64:E75">
    <cfRule type="containsBlanks" dxfId="1208" priority="653">
      <formula>LEN(TRIM(E64))=0</formula>
    </cfRule>
    <cfRule type="containsBlanks" dxfId="1207" priority="702">
      <formula>LEN(TRIM(E64))=0</formula>
    </cfRule>
  </conditionalFormatting>
  <conditionalFormatting sqref="E64:E75">
    <cfRule type="cellIs" dxfId="1206" priority="701" operator="equal">
      <formula>"(blank)"</formula>
    </cfRule>
  </conditionalFormatting>
  <conditionalFormatting sqref="E64:E75">
    <cfRule type="containsText" dxfId="1205" priority="700" operator="containsText" text="(egen kategori)">
      <formula>NOT(ISERROR(SEARCH("(egen kategori)",E64)))</formula>
    </cfRule>
  </conditionalFormatting>
  <conditionalFormatting sqref="E61:F61">
    <cfRule type="containsBlanks" dxfId="1204" priority="699">
      <formula>LEN(TRIM(E61))=0</formula>
    </cfRule>
  </conditionalFormatting>
  <conditionalFormatting sqref="H72 E64:E75 O72:T72">
    <cfRule type="cellIs" dxfId="1203" priority="698" operator="equal">
      <formula>"(blank)"</formula>
    </cfRule>
  </conditionalFormatting>
  <conditionalFormatting sqref="D61:F61">
    <cfRule type="containsBlanks" dxfId="1202" priority="714">
      <formula>LEN(TRIM(D61))=0</formula>
    </cfRule>
  </conditionalFormatting>
  <conditionalFormatting sqref="C57">
    <cfRule type="containsBlanks" dxfId="1201" priority="697">
      <formula>LEN(TRIM(C57))=0</formula>
    </cfRule>
  </conditionalFormatting>
  <conditionalFormatting sqref="C57">
    <cfRule type="cellIs" dxfId="1200" priority="696" operator="equal">
      <formula>"(blank)"</formula>
    </cfRule>
  </conditionalFormatting>
  <conditionalFormatting sqref="C57:H58 O57:T58">
    <cfRule type="containsBlanks" dxfId="1199" priority="715">
      <formula>LEN(TRIM(C57))=0</formula>
    </cfRule>
  </conditionalFormatting>
  <conditionalFormatting sqref="A58">
    <cfRule type="containsBlanks" dxfId="1198" priority="695">
      <formula>LEN(TRIM(A58))=0</formula>
    </cfRule>
  </conditionalFormatting>
  <conditionalFormatting sqref="A58">
    <cfRule type="cellIs" dxfId="1197" priority="694" operator="equal">
      <formula>"(blank)"</formula>
    </cfRule>
  </conditionalFormatting>
  <conditionalFormatting sqref="A58">
    <cfRule type="containsText" dxfId="1196" priority="693" operator="containsText" text="(egen kategori)">
      <formula>NOT(ISERROR(SEARCH("(egen kategori)",A58)))</formula>
    </cfRule>
  </conditionalFormatting>
  <conditionalFormatting sqref="F76">
    <cfRule type="containsBlanks" dxfId="1195" priority="681">
      <formula>LEN(TRIM(F76))=0</formula>
    </cfRule>
  </conditionalFormatting>
  <conditionalFormatting sqref="F76">
    <cfRule type="cellIs" dxfId="1194" priority="680" operator="equal">
      <formula>"(blank)"</formula>
    </cfRule>
  </conditionalFormatting>
  <conditionalFormatting sqref="F76">
    <cfRule type="containsText" dxfId="1193" priority="679" operator="containsText" text="(egen kategori)">
      <formula>NOT(ISERROR(SEARCH("(egen kategori)",F76)))</formula>
    </cfRule>
  </conditionalFormatting>
  <conditionalFormatting sqref="D64:D75">
    <cfRule type="cellIs" dxfId="1192" priority="688" operator="equal">
      <formula>"(blank)"</formula>
    </cfRule>
  </conditionalFormatting>
  <conditionalFormatting sqref="C64:C75">
    <cfRule type="cellIs" dxfId="1191" priority="692" operator="equal">
      <formula>"(blank)"</formula>
    </cfRule>
  </conditionalFormatting>
  <conditionalFormatting sqref="C64:C75">
    <cfRule type="containsBlanks" dxfId="1190" priority="691">
      <formula>LEN(TRIM(C64))=0</formula>
    </cfRule>
  </conditionalFormatting>
  <conditionalFormatting sqref="C64:C75">
    <cfRule type="cellIs" dxfId="1189" priority="690" operator="equal">
      <formula>"(blank)"</formula>
    </cfRule>
  </conditionalFormatting>
  <conditionalFormatting sqref="C64:C75">
    <cfRule type="containsText" dxfId="1188" priority="689" operator="containsText" text="(egen kategori)">
      <formula>NOT(ISERROR(SEARCH("(egen kategori)",C64)))</formula>
    </cfRule>
  </conditionalFormatting>
  <conditionalFormatting sqref="D64:D75">
    <cfRule type="containsBlanks" dxfId="1187" priority="687">
      <formula>LEN(TRIM(D64))=0</formula>
    </cfRule>
  </conditionalFormatting>
  <conditionalFormatting sqref="D64:D75">
    <cfRule type="cellIs" dxfId="1186" priority="686" operator="equal">
      <formula>"(blank)"</formula>
    </cfRule>
  </conditionalFormatting>
  <conditionalFormatting sqref="D64:D75">
    <cfRule type="containsText" dxfId="1185" priority="685" operator="containsText" text="(egen kategori)">
      <formula>NOT(ISERROR(SEARCH("(egen kategori)",D64)))</formula>
    </cfRule>
  </conditionalFormatting>
  <conditionalFormatting sqref="E64:E75">
    <cfRule type="containsBlanks" dxfId="1184" priority="684">
      <formula>LEN(TRIM(E64))=0</formula>
    </cfRule>
  </conditionalFormatting>
  <conditionalFormatting sqref="E64:E75">
    <cfRule type="cellIs" dxfId="1183" priority="683" operator="equal">
      <formula>"(blank)"</formula>
    </cfRule>
  </conditionalFormatting>
  <conditionalFormatting sqref="E64:E75">
    <cfRule type="containsText" dxfId="1182" priority="682" operator="containsText" text="(egen kategori)">
      <formula>NOT(ISERROR(SEARCH("(egen kategori)",E64)))</formula>
    </cfRule>
  </conditionalFormatting>
  <conditionalFormatting sqref="F59">
    <cfRule type="containsText" dxfId="1181" priority="678" operator="containsText" text="(egen kategori)">
      <formula>NOT(ISERROR(SEARCH("(egen kategori)",F59)))</formula>
    </cfRule>
  </conditionalFormatting>
  <conditionalFormatting sqref="F59 F76">
    <cfRule type="cellIs" dxfId="1180" priority="677" operator="equal">
      <formula>"(blank)"</formula>
    </cfRule>
  </conditionalFormatting>
  <conditionalFormatting sqref="G60 G76">
    <cfRule type="containsBlanks" dxfId="1179" priority="676">
      <formula>LEN(TRIM(G60))=0</formula>
    </cfRule>
  </conditionalFormatting>
  <conditionalFormatting sqref="G60 G76">
    <cfRule type="cellIs" dxfId="1178" priority="675" operator="equal">
      <formula>"(blank)"</formula>
    </cfRule>
  </conditionalFormatting>
  <conditionalFormatting sqref="G60 G76">
    <cfRule type="containsText" dxfId="1177" priority="674" operator="containsText" text="(egen kategori)">
      <formula>NOT(ISERROR(SEARCH("(egen kategori)",G60)))</formula>
    </cfRule>
  </conditionalFormatting>
  <conditionalFormatting sqref="G59">
    <cfRule type="containsText" dxfId="1176" priority="673" operator="containsText" text="(egen kategori)">
      <formula>NOT(ISERROR(SEARCH("(egen kategori)",G59)))</formula>
    </cfRule>
  </conditionalFormatting>
  <conditionalFormatting sqref="G59:G60 G76">
    <cfRule type="cellIs" dxfId="1175" priority="672" operator="equal">
      <formula>"(blank)"</formula>
    </cfRule>
  </conditionalFormatting>
  <conditionalFormatting sqref="E60:F60">
    <cfRule type="cellIs" dxfId="1174" priority="668" operator="equal">
      <formula>"(blank)"</formula>
    </cfRule>
  </conditionalFormatting>
  <conditionalFormatting sqref="E60:F60">
    <cfRule type="containsBlanks" dxfId="1173" priority="671">
      <formula>LEN(TRIM(E60))=0</formula>
    </cfRule>
  </conditionalFormatting>
  <conditionalFormatting sqref="E60:F60">
    <cfRule type="cellIs" dxfId="1172" priority="670" operator="equal">
      <formula>"(blank)"</formula>
    </cfRule>
  </conditionalFormatting>
  <conditionalFormatting sqref="E60:F60">
    <cfRule type="containsText" dxfId="1171" priority="669" operator="containsText" text="(egen kategori)">
      <formula>NOT(ISERROR(SEARCH("(egen kategori)",E60)))</formula>
    </cfRule>
  </conditionalFormatting>
  <conditionalFormatting sqref="G67:G75">
    <cfRule type="containsBlanks" dxfId="1170" priority="667">
      <formula>LEN(TRIM(G67))=0</formula>
    </cfRule>
  </conditionalFormatting>
  <conditionalFormatting sqref="G67:G75">
    <cfRule type="cellIs" dxfId="1169" priority="666" operator="equal">
      <formula>"(blank)"</formula>
    </cfRule>
  </conditionalFormatting>
  <conditionalFormatting sqref="G67:G75">
    <cfRule type="containsText" dxfId="1168" priority="665" operator="containsText" text="(egen kategori)">
      <formula>NOT(ISERROR(SEARCH("(egen kategori)",G67)))</formula>
    </cfRule>
  </conditionalFormatting>
  <conditionalFormatting sqref="G64:G75">
    <cfRule type="containsBlanks" dxfId="1167" priority="664">
      <formula>LEN(TRIM(G64))=0</formula>
    </cfRule>
  </conditionalFormatting>
  <conditionalFormatting sqref="G64:G75">
    <cfRule type="cellIs" dxfId="1166" priority="663" operator="equal">
      <formula>"(blank)"</formula>
    </cfRule>
  </conditionalFormatting>
  <conditionalFormatting sqref="G64:G75">
    <cfRule type="containsText" dxfId="1165" priority="662" operator="containsText" text="(egen kategori)">
      <formula>NOT(ISERROR(SEARCH("(egen kategori)",G64)))</formula>
    </cfRule>
  </conditionalFormatting>
  <conditionalFormatting sqref="G64:G75">
    <cfRule type="cellIs" dxfId="1164" priority="661" operator="equal">
      <formula>"(blank)"</formula>
    </cfRule>
  </conditionalFormatting>
  <conditionalFormatting sqref="F64:F75">
    <cfRule type="cellIs" dxfId="1163" priority="660" operator="equal">
      <formula>"(blank)"</formula>
    </cfRule>
  </conditionalFormatting>
  <conditionalFormatting sqref="F64:F75">
    <cfRule type="containsBlanks" dxfId="1162" priority="659">
      <formula>LEN(TRIM(F64))=0</formula>
    </cfRule>
  </conditionalFormatting>
  <conditionalFormatting sqref="F64:F75">
    <cfRule type="cellIs" dxfId="1161" priority="658" operator="equal">
      <formula>"(blank)"</formula>
    </cfRule>
  </conditionalFormatting>
  <conditionalFormatting sqref="F64:F75">
    <cfRule type="containsText" dxfId="1160" priority="657" operator="containsText" text="(egen kategori)">
      <formula>NOT(ISERROR(SEARCH("(egen kategori)",F64)))</formula>
    </cfRule>
  </conditionalFormatting>
  <conditionalFormatting sqref="G64:G75">
    <cfRule type="containsBlanks" dxfId="1159" priority="656">
      <formula>LEN(TRIM(G64))=0</formula>
    </cfRule>
  </conditionalFormatting>
  <conditionalFormatting sqref="G64:G75">
    <cfRule type="cellIs" dxfId="1158" priority="655" operator="equal">
      <formula>"(blank)"</formula>
    </cfRule>
  </conditionalFormatting>
  <conditionalFormatting sqref="G64:G75">
    <cfRule type="containsText" dxfId="1157" priority="654" operator="containsText" text="(egen kategori)">
      <formula>NOT(ISERROR(SEARCH("(egen kategori)",G64)))</formula>
    </cfRule>
  </conditionalFormatting>
  <conditionalFormatting sqref="G63">
    <cfRule type="cellIs" dxfId="1156" priority="651" operator="equal">
      <formula>"(blank)"</formula>
    </cfRule>
  </conditionalFormatting>
  <conditionalFormatting sqref="C77:E77">
    <cfRule type="containsBlanks" dxfId="1155" priority="650">
      <formula>LEN(TRIM(C77))=0</formula>
    </cfRule>
  </conditionalFormatting>
  <conditionalFormatting sqref="C77:E77">
    <cfRule type="cellIs" dxfId="1154" priority="649" operator="equal">
      <formula>"(blank)"</formula>
    </cfRule>
  </conditionalFormatting>
  <conditionalFormatting sqref="C77:E77">
    <cfRule type="containsText" dxfId="1153" priority="648" operator="containsText" text="(egen kategori)">
      <formula>NOT(ISERROR(SEARCH("(egen kategori)",C77)))</formula>
    </cfRule>
  </conditionalFormatting>
  <conditionalFormatting sqref="F77">
    <cfRule type="containsBlanks" dxfId="1152" priority="647">
      <formula>LEN(TRIM(F77))=0</formula>
    </cfRule>
  </conditionalFormatting>
  <conditionalFormatting sqref="F77">
    <cfRule type="cellIs" dxfId="1151" priority="646" operator="equal">
      <formula>"(blank)"</formula>
    </cfRule>
  </conditionalFormatting>
  <conditionalFormatting sqref="F77">
    <cfRule type="containsText" dxfId="1150" priority="645" operator="containsText" text="(egen kategori)">
      <formula>NOT(ISERROR(SEARCH("(egen kategori)",F77)))</formula>
    </cfRule>
  </conditionalFormatting>
  <conditionalFormatting sqref="F77">
    <cfRule type="cellIs" dxfId="1149" priority="644" operator="equal">
      <formula>"(blank)"</formula>
    </cfRule>
  </conditionalFormatting>
  <conditionalFormatting sqref="G77">
    <cfRule type="containsBlanks" dxfId="1148" priority="643">
      <formula>LEN(TRIM(G77))=0</formula>
    </cfRule>
  </conditionalFormatting>
  <conditionalFormatting sqref="G77">
    <cfRule type="cellIs" dxfId="1147" priority="642" operator="equal">
      <formula>"(blank)"</formula>
    </cfRule>
  </conditionalFormatting>
  <conditionalFormatting sqref="G77">
    <cfRule type="containsText" dxfId="1146" priority="641" operator="containsText" text="(egen kategori)">
      <formula>NOT(ISERROR(SEARCH("(egen kategori)",G77)))</formula>
    </cfRule>
  </conditionalFormatting>
  <conditionalFormatting sqref="G77">
    <cfRule type="cellIs" dxfId="1145" priority="640" operator="equal">
      <formula>"(blank)"</formula>
    </cfRule>
  </conditionalFormatting>
  <conditionalFormatting sqref="A100:B100 H100 O100:V100">
    <cfRule type="containsBlanks" dxfId="1144" priority="639">
      <formula>LEN(TRIM(A100))=0</formula>
    </cfRule>
  </conditionalFormatting>
  <conditionalFormatting sqref="A100:B100 AG100:XFD100">
    <cfRule type="cellIs" dxfId="1143" priority="638" operator="equal">
      <formula>"(blank)"</formula>
    </cfRule>
  </conditionalFormatting>
  <conditionalFormatting sqref="A100:B100 H100 O100:V100">
    <cfRule type="containsText" dxfId="1142" priority="637" operator="containsText" text="(egen kategori)">
      <formula>NOT(ISERROR(SEARCH("(egen kategori)",A100)))</formula>
    </cfRule>
  </conditionalFormatting>
  <conditionalFormatting sqref="B90:B99 C83:D83 C99:E99 H87:H99 E90:E98 A80 P86:T99 H83:H85 U80:U93 A82:A99 V80:V99 O83:T85 O87:O99">
    <cfRule type="containsBlanks" dxfId="1141" priority="634">
      <formula>LEN(TRIM(A80))=0</formula>
    </cfRule>
  </conditionalFormatting>
  <conditionalFormatting sqref="E90:E98 B80:C80 C99:E99 C82:E82 H82:H99 B82:B99 U80:U93 A80:A99 C83:D83 C85 C86:E86 C84:F84 AG80:XFD99 O82:T99">
    <cfRule type="cellIs" dxfId="1140" priority="633" operator="equal">
      <formula>"(blank)"</formula>
    </cfRule>
  </conditionalFormatting>
  <conditionalFormatting sqref="B90:B99 C83:D83 C99:E99 H87:H99 E90:E98 A80 P86:T99 H83:H85 U80:U93 A82:A99 V80:V99 O83:T85 O87:O99">
    <cfRule type="containsText" dxfId="1139" priority="632" operator="containsText" text="(egen kategori)">
      <formula>NOT(ISERROR(SEARCH("(egen kategori)",A80)))</formula>
    </cfRule>
  </conditionalFormatting>
  <conditionalFormatting sqref="H82 O82:T82">
    <cfRule type="containsBlanks" dxfId="1138" priority="631">
      <formula>LEN(TRIM(H82))=0</formula>
    </cfRule>
  </conditionalFormatting>
  <conditionalFormatting sqref="H82 O82:T82">
    <cfRule type="cellIs" dxfId="1137" priority="630" operator="equal">
      <formula>"(blank)"</formula>
    </cfRule>
  </conditionalFormatting>
  <conditionalFormatting sqref="C82:E82 H82 O82:T82">
    <cfRule type="containsText" dxfId="1136" priority="629" operator="containsText" text="(egen kategori)">
      <formula>NOT(ISERROR(SEARCH("(egen kategori)",C82)))</formula>
    </cfRule>
  </conditionalFormatting>
  <conditionalFormatting sqref="H87:H98 O87:O98">
    <cfRule type="cellIs" dxfId="1135" priority="628" operator="lessThan">
      <formula>0</formula>
    </cfRule>
  </conditionalFormatting>
  <conditionalFormatting sqref="C84:D84 C85">
    <cfRule type="containsBlanks" dxfId="1134" priority="627">
      <formula>LEN(TRIM(C84))=0</formula>
    </cfRule>
  </conditionalFormatting>
  <conditionalFormatting sqref="C84:D84 C85">
    <cfRule type="cellIs" dxfId="1133" priority="626" operator="equal">
      <formula>"(blank)"</formula>
    </cfRule>
  </conditionalFormatting>
  <conditionalFormatting sqref="C84:D84 C85">
    <cfRule type="containsText" dxfId="1132" priority="625" operator="containsText" text="(egen kategori)">
      <formula>NOT(ISERROR(SEARCH("(egen kategori)",C84)))</formula>
    </cfRule>
  </conditionalFormatting>
  <conditionalFormatting sqref="H84:H85 O84:O85">
    <cfRule type="cellIs" dxfId="1131" priority="624" operator="lessThan">
      <formula>0</formula>
    </cfRule>
  </conditionalFormatting>
  <conditionalFormatting sqref="E87:E98">
    <cfRule type="containsBlanks" dxfId="1130" priority="574">
      <formula>LEN(TRIM(E87))=0</formula>
    </cfRule>
    <cfRule type="containsBlanks" dxfId="1129" priority="623">
      <formula>LEN(TRIM(E87))=0</formula>
    </cfRule>
  </conditionalFormatting>
  <conditionalFormatting sqref="E87:E98">
    <cfRule type="cellIs" dxfId="1128" priority="622" operator="equal">
      <formula>"(blank)"</formula>
    </cfRule>
  </conditionalFormatting>
  <conditionalFormatting sqref="E87:E98">
    <cfRule type="containsText" dxfId="1127" priority="621" operator="containsText" text="(egen kategori)">
      <formula>NOT(ISERROR(SEARCH("(egen kategori)",E87)))</formula>
    </cfRule>
  </conditionalFormatting>
  <conditionalFormatting sqref="E84:F84">
    <cfRule type="containsBlanks" dxfId="1126" priority="620">
      <formula>LEN(TRIM(E84))=0</formula>
    </cfRule>
  </conditionalFormatting>
  <conditionalFormatting sqref="H95 E87:E98 O95:T95">
    <cfRule type="cellIs" dxfId="1125" priority="619" operator="equal">
      <formula>"(blank)"</formula>
    </cfRule>
  </conditionalFormatting>
  <conditionalFormatting sqref="D84:F84">
    <cfRule type="containsBlanks" dxfId="1124" priority="635">
      <formula>LEN(TRIM(D84))=0</formula>
    </cfRule>
  </conditionalFormatting>
  <conditionalFormatting sqref="C80">
    <cfRule type="containsBlanks" dxfId="1123" priority="618">
      <formula>LEN(TRIM(C80))=0</formula>
    </cfRule>
  </conditionalFormatting>
  <conditionalFormatting sqref="C80">
    <cfRule type="cellIs" dxfId="1122" priority="617" operator="equal">
      <formula>"(blank)"</formula>
    </cfRule>
  </conditionalFormatting>
  <conditionalFormatting sqref="C80:H81 O80:T81">
    <cfRule type="containsBlanks" dxfId="1121" priority="636">
      <formula>LEN(TRIM(C80))=0</formula>
    </cfRule>
  </conditionalFormatting>
  <conditionalFormatting sqref="A81">
    <cfRule type="containsBlanks" dxfId="1120" priority="616">
      <formula>LEN(TRIM(A81))=0</formula>
    </cfRule>
  </conditionalFormatting>
  <conditionalFormatting sqref="A81">
    <cfRule type="cellIs" dxfId="1119" priority="615" operator="equal">
      <formula>"(blank)"</formula>
    </cfRule>
  </conditionalFormatting>
  <conditionalFormatting sqref="A81">
    <cfRule type="containsText" dxfId="1118" priority="614" operator="containsText" text="(egen kategori)">
      <formula>NOT(ISERROR(SEARCH("(egen kategori)",A81)))</formula>
    </cfRule>
  </conditionalFormatting>
  <conditionalFormatting sqref="F99">
    <cfRule type="containsBlanks" dxfId="1117" priority="602">
      <formula>LEN(TRIM(F99))=0</formula>
    </cfRule>
  </conditionalFormatting>
  <conditionalFormatting sqref="F99">
    <cfRule type="cellIs" dxfId="1116" priority="601" operator="equal">
      <formula>"(blank)"</formula>
    </cfRule>
  </conditionalFormatting>
  <conditionalFormatting sqref="F99">
    <cfRule type="containsText" dxfId="1115" priority="600" operator="containsText" text="(egen kategori)">
      <formula>NOT(ISERROR(SEARCH("(egen kategori)",F99)))</formula>
    </cfRule>
  </conditionalFormatting>
  <conditionalFormatting sqref="D87:D98">
    <cfRule type="cellIs" dxfId="1114" priority="609" operator="equal">
      <formula>"(blank)"</formula>
    </cfRule>
  </conditionalFormatting>
  <conditionalFormatting sqref="C87:C98">
    <cfRule type="cellIs" dxfId="1113" priority="613" operator="equal">
      <formula>"(blank)"</formula>
    </cfRule>
  </conditionalFormatting>
  <conditionalFormatting sqref="C87:C98">
    <cfRule type="containsBlanks" dxfId="1112" priority="612">
      <formula>LEN(TRIM(C87))=0</formula>
    </cfRule>
  </conditionalFormatting>
  <conditionalFormatting sqref="C87:C98">
    <cfRule type="cellIs" dxfId="1111" priority="611" operator="equal">
      <formula>"(blank)"</formula>
    </cfRule>
  </conditionalFormatting>
  <conditionalFormatting sqref="C87:C98">
    <cfRule type="containsText" dxfId="1110" priority="610" operator="containsText" text="(egen kategori)">
      <formula>NOT(ISERROR(SEARCH("(egen kategori)",C87)))</formula>
    </cfRule>
  </conditionalFormatting>
  <conditionalFormatting sqref="D87:D98">
    <cfRule type="containsBlanks" dxfId="1109" priority="608">
      <formula>LEN(TRIM(D87))=0</formula>
    </cfRule>
  </conditionalFormatting>
  <conditionalFormatting sqref="D87:D98">
    <cfRule type="cellIs" dxfId="1108" priority="607" operator="equal">
      <formula>"(blank)"</formula>
    </cfRule>
  </conditionalFormatting>
  <conditionalFormatting sqref="D87:D98">
    <cfRule type="containsText" dxfId="1107" priority="606" operator="containsText" text="(egen kategori)">
      <formula>NOT(ISERROR(SEARCH("(egen kategori)",D87)))</formula>
    </cfRule>
  </conditionalFormatting>
  <conditionalFormatting sqref="E87:E98">
    <cfRule type="containsBlanks" dxfId="1106" priority="605">
      <formula>LEN(TRIM(E87))=0</formula>
    </cfRule>
  </conditionalFormatting>
  <conditionalFormatting sqref="E87:E98">
    <cfRule type="cellIs" dxfId="1105" priority="604" operator="equal">
      <formula>"(blank)"</formula>
    </cfRule>
  </conditionalFormatting>
  <conditionalFormatting sqref="E87:E98">
    <cfRule type="containsText" dxfId="1104" priority="603" operator="containsText" text="(egen kategori)">
      <formula>NOT(ISERROR(SEARCH("(egen kategori)",E87)))</formula>
    </cfRule>
  </conditionalFormatting>
  <conditionalFormatting sqref="F82">
    <cfRule type="containsText" dxfId="1103" priority="599" operator="containsText" text="(egen kategori)">
      <formula>NOT(ISERROR(SEARCH("(egen kategori)",F82)))</formula>
    </cfRule>
  </conditionalFormatting>
  <conditionalFormatting sqref="F82 F99">
    <cfRule type="cellIs" dxfId="1102" priority="598" operator="equal">
      <formula>"(blank)"</formula>
    </cfRule>
  </conditionalFormatting>
  <conditionalFormatting sqref="G83 G99">
    <cfRule type="containsBlanks" dxfId="1101" priority="597">
      <formula>LEN(TRIM(G83))=0</formula>
    </cfRule>
  </conditionalFormatting>
  <conditionalFormatting sqref="G83 G99">
    <cfRule type="cellIs" dxfId="1100" priority="596" operator="equal">
      <formula>"(blank)"</formula>
    </cfRule>
  </conditionalFormatting>
  <conditionalFormatting sqref="G83 G99">
    <cfRule type="containsText" dxfId="1099" priority="595" operator="containsText" text="(egen kategori)">
      <formula>NOT(ISERROR(SEARCH("(egen kategori)",G83)))</formula>
    </cfRule>
  </conditionalFormatting>
  <conditionalFormatting sqref="G82">
    <cfRule type="containsText" dxfId="1098" priority="594" operator="containsText" text="(egen kategori)">
      <formula>NOT(ISERROR(SEARCH("(egen kategori)",G82)))</formula>
    </cfRule>
  </conditionalFormatting>
  <conditionalFormatting sqref="G82:G83 G99">
    <cfRule type="cellIs" dxfId="1097" priority="593" operator="equal">
      <formula>"(blank)"</formula>
    </cfRule>
  </conditionalFormatting>
  <conditionalFormatting sqref="E83:F83">
    <cfRule type="cellIs" dxfId="1096" priority="589" operator="equal">
      <formula>"(blank)"</formula>
    </cfRule>
  </conditionalFormatting>
  <conditionalFormatting sqref="E83:F83">
    <cfRule type="containsBlanks" dxfId="1095" priority="592">
      <formula>LEN(TRIM(E83))=0</formula>
    </cfRule>
  </conditionalFormatting>
  <conditionalFormatting sqref="E83:F83">
    <cfRule type="cellIs" dxfId="1094" priority="591" operator="equal">
      <formula>"(blank)"</formula>
    </cfRule>
  </conditionalFormatting>
  <conditionalFormatting sqref="E83:F83">
    <cfRule type="containsText" dxfId="1093" priority="590" operator="containsText" text="(egen kategori)">
      <formula>NOT(ISERROR(SEARCH("(egen kategori)",E83)))</formula>
    </cfRule>
  </conditionalFormatting>
  <conditionalFormatting sqref="G90:G98">
    <cfRule type="containsBlanks" dxfId="1092" priority="588">
      <formula>LEN(TRIM(G90))=0</formula>
    </cfRule>
  </conditionalFormatting>
  <conditionalFormatting sqref="G90:G98">
    <cfRule type="cellIs" dxfId="1091" priority="587" operator="equal">
      <formula>"(blank)"</formula>
    </cfRule>
  </conditionalFormatting>
  <conditionalFormatting sqref="G90:G98">
    <cfRule type="containsText" dxfId="1090" priority="586" operator="containsText" text="(egen kategori)">
      <formula>NOT(ISERROR(SEARCH("(egen kategori)",G90)))</formula>
    </cfRule>
  </conditionalFormatting>
  <conditionalFormatting sqref="G87:G98">
    <cfRule type="containsBlanks" dxfId="1089" priority="585">
      <formula>LEN(TRIM(G87))=0</formula>
    </cfRule>
  </conditionalFormatting>
  <conditionalFormatting sqref="G87:G98">
    <cfRule type="cellIs" dxfId="1088" priority="584" operator="equal">
      <formula>"(blank)"</formula>
    </cfRule>
  </conditionalFormatting>
  <conditionalFormatting sqref="G87:G98">
    <cfRule type="containsText" dxfId="1087" priority="583" operator="containsText" text="(egen kategori)">
      <formula>NOT(ISERROR(SEARCH("(egen kategori)",G87)))</formula>
    </cfRule>
  </conditionalFormatting>
  <conditionalFormatting sqref="G87:G98">
    <cfRule type="cellIs" dxfId="1086" priority="582" operator="equal">
      <formula>"(blank)"</formula>
    </cfRule>
  </conditionalFormatting>
  <conditionalFormatting sqref="F87:F98">
    <cfRule type="cellIs" dxfId="1085" priority="581" operator="equal">
      <formula>"(blank)"</formula>
    </cfRule>
  </conditionalFormatting>
  <conditionalFormatting sqref="F87:F98">
    <cfRule type="containsBlanks" dxfId="1084" priority="580">
      <formula>LEN(TRIM(F87))=0</formula>
    </cfRule>
  </conditionalFormatting>
  <conditionalFormatting sqref="F87:F98">
    <cfRule type="cellIs" dxfId="1083" priority="579" operator="equal">
      <formula>"(blank)"</formula>
    </cfRule>
  </conditionalFormatting>
  <conditionalFormatting sqref="F87:F98">
    <cfRule type="containsText" dxfId="1082" priority="578" operator="containsText" text="(egen kategori)">
      <formula>NOT(ISERROR(SEARCH("(egen kategori)",F87)))</formula>
    </cfRule>
  </conditionalFormatting>
  <conditionalFormatting sqref="G87:G98">
    <cfRule type="containsBlanks" dxfId="1081" priority="577">
      <formula>LEN(TRIM(G87))=0</formula>
    </cfRule>
  </conditionalFormatting>
  <conditionalFormatting sqref="G87:G98">
    <cfRule type="cellIs" dxfId="1080" priority="576" operator="equal">
      <formula>"(blank)"</formula>
    </cfRule>
  </conditionalFormatting>
  <conditionalFormatting sqref="G87:G98">
    <cfRule type="containsText" dxfId="1079" priority="575" operator="containsText" text="(egen kategori)">
      <formula>NOT(ISERROR(SEARCH("(egen kategori)",G87)))</formula>
    </cfRule>
  </conditionalFormatting>
  <conditionalFormatting sqref="C100:E100">
    <cfRule type="cellIs" dxfId="1078" priority="570" operator="equal">
      <formula>"(blank)"</formula>
    </cfRule>
  </conditionalFormatting>
  <conditionalFormatting sqref="G86">
    <cfRule type="cellIs" dxfId="1077" priority="572" operator="equal">
      <formula>"(blank)"</formula>
    </cfRule>
  </conditionalFormatting>
  <conditionalFormatting sqref="C100:E100">
    <cfRule type="containsBlanks" dxfId="1076" priority="571">
      <formula>LEN(TRIM(C100))=0</formula>
    </cfRule>
  </conditionalFormatting>
  <conditionalFormatting sqref="C100:E100">
    <cfRule type="containsText" dxfId="1075" priority="569" operator="containsText" text="(egen kategori)">
      <formula>NOT(ISERROR(SEARCH("(egen kategori)",C100)))</formula>
    </cfRule>
  </conditionalFormatting>
  <conditionalFormatting sqref="F100">
    <cfRule type="containsBlanks" dxfId="1074" priority="568">
      <formula>LEN(TRIM(F100))=0</formula>
    </cfRule>
  </conditionalFormatting>
  <conditionalFormatting sqref="F100">
    <cfRule type="cellIs" dxfId="1073" priority="567" operator="equal">
      <formula>"(blank)"</formula>
    </cfRule>
  </conditionalFormatting>
  <conditionalFormatting sqref="F100">
    <cfRule type="containsText" dxfId="1072" priority="566" operator="containsText" text="(egen kategori)">
      <formula>NOT(ISERROR(SEARCH("(egen kategori)",F100)))</formula>
    </cfRule>
  </conditionalFormatting>
  <conditionalFormatting sqref="F100">
    <cfRule type="cellIs" dxfId="1071" priority="565" operator="equal">
      <formula>"(blank)"</formula>
    </cfRule>
  </conditionalFormatting>
  <conditionalFormatting sqref="G100">
    <cfRule type="containsBlanks" dxfId="1070" priority="564">
      <formula>LEN(TRIM(G100))=0</formula>
    </cfRule>
  </conditionalFormatting>
  <conditionalFormatting sqref="G100">
    <cfRule type="cellIs" dxfId="1069" priority="563" operator="equal">
      <formula>"(blank)"</formula>
    </cfRule>
  </conditionalFormatting>
  <conditionalFormatting sqref="G100">
    <cfRule type="containsText" dxfId="1068" priority="562" operator="containsText" text="(egen kategori)">
      <formula>NOT(ISERROR(SEARCH("(egen kategori)",G100)))</formula>
    </cfRule>
  </conditionalFormatting>
  <conditionalFormatting sqref="G100">
    <cfRule type="cellIs" dxfId="1067" priority="561" operator="equal">
      <formula>"(blank)"</formula>
    </cfRule>
  </conditionalFormatting>
  <conditionalFormatting sqref="A123:B123 H123 O123:V123">
    <cfRule type="containsBlanks" dxfId="1066" priority="560">
      <formula>LEN(TRIM(A123))=0</formula>
    </cfRule>
  </conditionalFormatting>
  <conditionalFormatting sqref="A123:B123 AG123:XFD123">
    <cfRule type="cellIs" dxfId="1065" priority="559" operator="equal">
      <formula>"(blank)"</formula>
    </cfRule>
  </conditionalFormatting>
  <conditionalFormatting sqref="A123:B123 H123 O123:V123">
    <cfRule type="containsText" dxfId="1064" priority="558" operator="containsText" text="(egen kategori)">
      <formula>NOT(ISERROR(SEARCH("(egen kategori)",A123)))</formula>
    </cfRule>
  </conditionalFormatting>
  <conditionalFormatting sqref="B113:B122 C106:D106 C122:E122 H110:H122 E113:E121 A103 P109:T122 H106:H108 U103:U116 A105:A122 V103:V122 O106:T108 O110:O122">
    <cfRule type="containsBlanks" dxfId="1063" priority="555">
      <formula>LEN(TRIM(A103))=0</formula>
    </cfRule>
  </conditionalFormatting>
  <conditionalFormatting sqref="E113:E121 B103:C103 C122:E122 C105:E105 H105:H122 B105:B122 U103:U116 A103:A122 C106:D106 C108 C109:E109 C107:F107 AG103:XFD122 O105:T122">
    <cfRule type="cellIs" dxfId="1062" priority="554" operator="equal">
      <formula>"(blank)"</formula>
    </cfRule>
  </conditionalFormatting>
  <conditionalFormatting sqref="B113:B122 C106:D106 C122:E122 H110:H122 E113:E121 A103 P109:T122 H106:H108 U103:U116 A105:A122 V103:V122 O106:T108 O110:O122">
    <cfRule type="containsText" dxfId="1061" priority="553" operator="containsText" text="(egen kategori)">
      <formula>NOT(ISERROR(SEARCH("(egen kategori)",A103)))</formula>
    </cfRule>
  </conditionalFormatting>
  <conditionalFormatting sqref="H105 O105:T105">
    <cfRule type="containsBlanks" dxfId="1060" priority="552">
      <formula>LEN(TRIM(H105))=0</formula>
    </cfRule>
  </conditionalFormatting>
  <conditionalFormatting sqref="H105 O105:T105">
    <cfRule type="cellIs" dxfId="1059" priority="551" operator="equal">
      <formula>"(blank)"</formula>
    </cfRule>
  </conditionalFormatting>
  <conditionalFormatting sqref="C105:E105 H105 O105:T105">
    <cfRule type="containsText" dxfId="1058" priority="550" operator="containsText" text="(egen kategori)">
      <formula>NOT(ISERROR(SEARCH("(egen kategori)",C105)))</formula>
    </cfRule>
  </conditionalFormatting>
  <conditionalFormatting sqref="H110:H121 O110:O121">
    <cfRule type="cellIs" dxfId="1057" priority="549" operator="lessThan">
      <formula>0</formula>
    </cfRule>
  </conditionalFormatting>
  <conditionalFormatting sqref="C107:D107 C108">
    <cfRule type="containsBlanks" dxfId="1056" priority="548">
      <formula>LEN(TRIM(C107))=0</formula>
    </cfRule>
  </conditionalFormatting>
  <conditionalFormatting sqref="C107:D107 C108">
    <cfRule type="cellIs" dxfId="1055" priority="547" operator="equal">
      <formula>"(blank)"</formula>
    </cfRule>
  </conditionalFormatting>
  <conditionalFormatting sqref="C107:D107 C108">
    <cfRule type="containsText" dxfId="1054" priority="546" operator="containsText" text="(egen kategori)">
      <formula>NOT(ISERROR(SEARCH("(egen kategori)",C107)))</formula>
    </cfRule>
  </conditionalFormatting>
  <conditionalFormatting sqref="H107:H108 O107:O108">
    <cfRule type="cellIs" dxfId="1053" priority="545" operator="lessThan">
      <formula>0</formula>
    </cfRule>
  </conditionalFormatting>
  <conditionalFormatting sqref="E110:E121">
    <cfRule type="containsBlanks" dxfId="1052" priority="495">
      <formula>LEN(TRIM(E110))=0</formula>
    </cfRule>
    <cfRule type="containsBlanks" dxfId="1051" priority="544">
      <formula>LEN(TRIM(E110))=0</formula>
    </cfRule>
  </conditionalFormatting>
  <conditionalFormatting sqref="E110:E121">
    <cfRule type="cellIs" dxfId="1050" priority="543" operator="equal">
      <formula>"(blank)"</formula>
    </cfRule>
  </conditionalFormatting>
  <conditionalFormatting sqref="E110:E121">
    <cfRule type="containsText" dxfId="1049" priority="542" operator="containsText" text="(egen kategori)">
      <formula>NOT(ISERROR(SEARCH("(egen kategori)",E110)))</formula>
    </cfRule>
  </conditionalFormatting>
  <conditionalFormatting sqref="E107:F107">
    <cfRule type="containsBlanks" dxfId="1048" priority="541">
      <formula>LEN(TRIM(E107))=0</formula>
    </cfRule>
  </conditionalFormatting>
  <conditionalFormatting sqref="H118 E110:E121 O118:T118">
    <cfRule type="cellIs" dxfId="1047" priority="540" operator="equal">
      <formula>"(blank)"</formula>
    </cfRule>
  </conditionalFormatting>
  <conditionalFormatting sqref="D107:F107">
    <cfRule type="containsBlanks" dxfId="1046" priority="556">
      <formula>LEN(TRIM(D107))=0</formula>
    </cfRule>
  </conditionalFormatting>
  <conditionalFormatting sqref="C103">
    <cfRule type="containsBlanks" dxfId="1045" priority="539">
      <formula>LEN(TRIM(C103))=0</formula>
    </cfRule>
  </conditionalFormatting>
  <conditionalFormatting sqref="C103">
    <cfRule type="cellIs" dxfId="1044" priority="538" operator="equal">
      <formula>"(blank)"</formula>
    </cfRule>
  </conditionalFormatting>
  <conditionalFormatting sqref="C103:H104 O103:T104">
    <cfRule type="containsBlanks" dxfId="1043" priority="557">
      <formula>LEN(TRIM(C103))=0</formula>
    </cfRule>
  </conditionalFormatting>
  <conditionalFormatting sqref="A104">
    <cfRule type="containsBlanks" dxfId="1042" priority="537">
      <formula>LEN(TRIM(A104))=0</formula>
    </cfRule>
  </conditionalFormatting>
  <conditionalFormatting sqref="A104">
    <cfRule type="cellIs" dxfId="1041" priority="536" operator="equal">
      <formula>"(blank)"</formula>
    </cfRule>
  </conditionalFormatting>
  <conditionalFormatting sqref="A104">
    <cfRule type="containsText" dxfId="1040" priority="535" operator="containsText" text="(egen kategori)">
      <formula>NOT(ISERROR(SEARCH("(egen kategori)",A104)))</formula>
    </cfRule>
  </conditionalFormatting>
  <conditionalFormatting sqref="F122">
    <cfRule type="containsBlanks" dxfId="1039" priority="523">
      <formula>LEN(TRIM(F122))=0</formula>
    </cfRule>
  </conditionalFormatting>
  <conditionalFormatting sqref="F122">
    <cfRule type="cellIs" dxfId="1038" priority="522" operator="equal">
      <formula>"(blank)"</formula>
    </cfRule>
  </conditionalFormatting>
  <conditionalFormatting sqref="F122">
    <cfRule type="containsText" dxfId="1037" priority="521" operator="containsText" text="(egen kategori)">
      <formula>NOT(ISERROR(SEARCH("(egen kategori)",F122)))</formula>
    </cfRule>
  </conditionalFormatting>
  <conditionalFormatting sqref="D110:D121">
    <cfRule type="cellIs" dxfId="1036" priority="530" operator="equal">
      <formula>"(blank)"</formula>
    </cfRule>
  </conditionalFormatting>
  <conditionalFormatting sqref="C110:C121">
    <cfRule type="cellIs" dxfId="1035" priority="534" operator="equal">
      <formula>"(blank)"</formula>
    </cfRule>
  </conditionalFormatting>
  <conditionalFormatting sqref="C110:C121">
    <cfRule type="containsBlanks" dxfId="1034" priority="533">
      <formula>LEN(TRIM(C110))=0</formula>
    </cfRule>
  </conditionalFormatting>
  <conditionalFormatting sqref="C110:C121">
    <cfRule type="cellIs" dxfId="1033" priority="532" operator="equal">
      <formula>"(blank)"</formula>
    </cfRule>
  </conditionalFormatting>
  <conditionalFormatting sqref="C110:C121">
    <cfRule type="containsText" dxfId="1032" priority="531" operator="containsText" text="(egen kategori)">
      <formula>NOT(ISERROR(SEARCH("(egen kategori)",C110)))</formula>
    </cfRule>
  </conditionalFormatting>
  <conditionalFormatting sqref="D110:D121">
    <cfRule type="containsBlanks" dxfId="1031" priority="529">
      <formula>LEN(TRIM(D110))=0</formula>
    </cfRule>
  </conditionalFormatting>
  <conditionalFormatting sqref="D110:D121">
    <cfRule type="cellIs" dxfId="1030" priority="528" operator="equal">
      <formula>"(blank)"</formula>
    </cfRule>
  </conditionalFormatting>
  <conditionalFormatting sqref="D110:D121">
    <cfRule type="containsText" dxfId="1029" priority="527" operator="containsText" text="(egen kategori)">
      <formula>NOT(ISERROR(SEARCH("(egen kategori)",D110)))</formula>
    </cfRule>
  </conditionalFormatting>
  <conditionalFormatting sqref="E110:E121">
    <cfRule type="containsBlanks" dxfId="1028" priority="526">
      <formula>LEN(TRIM(E110))=0</formula>
    </cfRule>
  </conditionalFormatting>
  <conditionalFormatting sqref="E110:E121">
    <cfRule type="cellIs" dxfId="1027" priority="525" operator="equal">
      <formula>"(blank)"</formula>
    </cfRule>
  </conditionalFormatting>
  <conditionalFormatting sqref="E110:E121">
    <cfRule type="containsText" dxfId="1026" priority="524" operator="containsText" text="(egen kategori)">
      <formula>NOT(ISERROR(SEARCH("(egen kategori)",E110)))</formula>
    </cfRule>
  </conditionalFormatting>
  <conditionalFormatting sqref="F105">
    <cfRule type="containsText" dxfId="1025" priority="520" operator="containsText" text="(egen kategori)">
      <formula>NOT(ISERROR(SEARCH("(egen kategori)",F105)))</formula>
    </cfRule>
  </conditionalFormatting>
  <conditionalFormatting sqref="F105 F122">
    <cfRule type="cellIs" dxfId="1024" priority="519" operator="equal">
      <formula>"(blank)"</formula>
    </cfRule>
  </conditionalFormatting>
  <conditionalFormatting sqref="G106 G122">
    <cfRule type="containsBlanks" dxfId="1023" priority="518">
      <formula>LEN(TRIM(G106))=0</formula>
    </cfRule>
  </conditionalFormatting>
  <conditionalFormatting sqref="G106 G122">
    <cfRule type="cellIs" dxfId="1022" priority="517" operator="equal">
      <formula>"(blank)"</formula>
    </cfRule>
  </conditionalFormatting>
  <conditionalFormatting sqref="G106 G122">
    <cfRule type="containsText" dxfId="1021" priority="516" operator="containsText" text="(egen kategori)">
      <formula>NOT(ISERROR(SEARCH("(egen kategori)",G106)))</formula>
    </cfRule>
  </conditionalFormatting>
  <conditionalFormatting sqref="G105">
    <cfRule type="containsText" dxfId="1020" priority="515" operator="containsText" text="(egen kategori)">
      <formula>NOT(ISERROR(SEARCH("(egen kategori)",G105)))</formula>
    </cfRule>
  </conditionalFormatting>
  <conditionalFormatting sqref="G105:G106 G122">
    <cfRule type="cellIs" dxfId="1019" priority="514" operator="equal">
      <formula>"(blank)"</formula>
    </cfRule>
  </conditionalFormatting>
  <conditionalFormatting sqref="E106:F106">
    <cfRule type="cellIs" dxfId="1018" priority="510" operator="equal">
      <formula>"(blank)"</formula>
    </cfRule>
  </conditionalFormatting>
  <conditionalFormatting sqref="E106:F106">
    <cfRule type="containsBlanks" dxfId="1017" priority="513">
      <formula>LEN(TRIM(E106))=0</formula>
    </cfRule>
  </conditionalFormatting>
  <conditionalFormatting sqref="E106:F106">
    <cfRule type="cellIs" dxfId="1016" priority="512" operator="equal">
      <formula>"(blank)"</formula>
    </cfRule>
  </conditionalFormatting>
  <conditionalFormatting sqref="E106:F106">
    <cfRule type="containsText" dxfId="1015" priority="511" operator="containsText" text="(egen kategori)">
      <formula>NOT(ISERROR(SEARCH("(egen kategori)",E106)))</formula>
    </cfRule>
  </conditionalFormatting>
  <conditionalFormatting sqref="G113:G121">
    <cfRule type="containsBlanks" dxfId="1014" priority="509">
      <formula>LEN(TRIM(G113))=0</formula>
    </cfRule>
  </conditionalFormatting>
  <conditionalFormatting sqref="G113:G121">
    <cfRule type="cellIs" dxfId="1013" priority="508" operator="equal">
      <formula>"(blank)"</formula>
    </cfRule>
  </conditionalFormatting>
  <conditionalFormatting sqref="G113:G121">
    <cfRule type="containsText" dxfId="1012" priority="507" operator="containsText" text="(egen kategori)">
      <formula>NOT(ISERROR(SEARCH("(egen kategori)",G113)))</formula>
    </cfRule>
  </conditionalFormatting>
  <conditionalFormatting sqref="G110:G121">
    <cfRule type="containsBlanks" dxfId="1011" priority="506">
      <formula>LEN(TRIM(G110))=0</formula>
    </cfRule>
  </conditionalFormatting>
  <conditionalFormatting sqref="G110:G121">
    <cfRule type="cellIs" dxfId="1010" priority="505" operator="equal">
      <formula>"(blank)"</formula>
    </cfRule>
  </conditionalFormatting>
  <conditionalFormatting sqref="G110:G121">
    <cfRule type="containsText" dxfId="1009" priority="504" operator="containsText" text="(egen kategori)">
      <formula>NOT(ISERROR(SEARCH("(egen kategori)",G110)))</formula>
    </cfRule>
  </conditionalFormatting>
  <conditionalFormatting sqref="G110:G121">
    <cfRule type="cellIs" dxfId="1008" priority="503" operator="equal">
      <formula>"(blank)"</formula>
    </cfRule>
  </conditionalFormatting>
  <conditionalFormatting sqref="F110:F121">
    <cfRule type="cellIs" dxfId="1007" priority="502" operator="equal">
      <formula>"(blank)"</formula>
    </cfRule>
  </conditionalFormatting>
  <conditionalFormatting sqref="F110:F121">
    <cfRule type="containsBlanks" dxfId="1006" priority="501">
      <formula>LEN(TRIM(F110))=0</formula>
    </cfRule>
  </conditionalFormatting>
  <conditionalFormatting sqref="F110:F121">
    <cfRule type="cellIs" dxfId="1005" priority="500" operator="equal">
      <formula>"(blank)"</formula>
    </cfRule>
  </conditionalFormatting>
  <conditionalFormatting sqref="F110:F121">
    <cfRule type="containsText" dxfId="1004" priority="499" operator="containsText" text="(egen kategori)">
      <formula>NOT(ISERROR(SEARCH("(egen kategori)",F110)))</formula>
    </cfRule>
  </conditionalFormatting>
  <conditionalFormatting sqref="G110:G121">
    <cfRule type="containsBlanks" dxfId="1003" priority="498">
      <formula>LEN(TRIM(G110))=0</formula>
    </cfRule>
  </conditionalFormatting>
  <conditionalFormatting sqref="G110:G121">
    <cfRule type="cellIs" dxfId="1002" priority="497" operator="equal">
      <formula>"(blank)"</formula>
    </cfRule>
  </conditionalFormatting>
  <conditionalFormatting sqref="G110:G121">
    <cfRule type="containsText" dxfId="1001" priority="496" operator="containsText" text="(egen kategori)">
      <formula>NOT(ISERROR(SEARCH("(egen kategori)",G110)))</formula>
    </cfRule>
  </conditionalFormatting>
  <conditionalFormatting sqref="F109">
    <cfRule type="cellIs" dxfId="1000" priority="494" operator="equal">
      <formula>"(blank)"</formula>
    </cfRule>
  </conditionalFormatting>
  <conditionalFormatting sqref="G109">
    <cfRule type="cellIs" dxfId="999" priority="493" operator="equal">
      <formula>"(blank)"</formula>
    </cfRule>
  </conditionalFormatting>
  <conditionalFormatting sqref="C123:E123">
    <cfRule type="containsBlanks" dxfId="998" priority="492">
      <formula>LEN(TRIM(C123))=0</formula>
    </cfRule>
  </conditionalFormatting>
  <conditionalFormatting sqref="C123:E123">
    <cfRule type="cellIs" dxfId="997" priority="491" operator="equal">
      <formula>"(blank)"</formula>
    </cfRule>
  </conditionalFormatting>
  <conditionalFormatting sqref="C123:E123">
    <cfRule type="containsText" dxfId="996" priority="490" operator="containsText" text="(egen kategori)">
      <formula>NOT(ISERROR(SEARCH("(egen kategori)",C123)))</formula>
    </cfRule>
  </conditionalFormatting>
  <conditionalFormatting sqref="F123">
    <cfRule type="containsBlanks" dxfId="995" priority="489">
      <formula>LEN(TRIM(F123))=0</formula>
    </cfRule>
  </conditionalFormatting>
  <conditionalFormatting sqref="F123">
    <cfRule type="cellIs" dxfId="994" priority="488" operator="equal">
      <formula>"(blank)"</formula>
    </cfRule>
  </conditionalFormatting>
  <conditionalFormatting sqref="F123">
    <cfRule type="containsText" dxfId="993" priority="487" operator="containsText" text="(egen kategori)">
      <formula>NOT(ISERROR(SEARCH("(egen kategori)",F123)))</formula>
    </cfRule>
  </conditionalFormatting>
  <conditionalFormatting sqref="F123">
    <cfRule type="cellIs" dxfId="992" priority="486" operator="equal">
      <formula>"(blank)"</formula>
    </cfRule>
  </conditionalFormatting>
  <conditionalFormatting sqref="G123">
    <cfRule type="containsBlanks" dxfId="991" priority="485">
      <formula>LEN(TRIM(G123))=0</formula>
    </cfRule>
  </conditionalFormatting>
  <conditionalFormatting sqref="G123">
    <cfRule type="cellIs" dxfId="990" priority="484" operator="equal">
      <formula>"(blank)"</formula>
    </cfRule>
  </conditionalFormatting>
  <conditionalFormatting sqref="G123">
    <cfRule type="containsText" dxfId="989" priority="483" operator="containsText" text="(egen kategori)">
      <formula>NOT(ISERROR(SEARCH("(egen kategori)",G123)))</formula>
    </cfRule>
  </conditionalFormatting>
  <conditionalFormatting sqref="G123">
    <cfRule type="cellIs" dxfId="988" priority="482" operator="equal">
      <formula>"(blank)"</formula>
    </cfRule>
  </conditionalFormatting>
  <conditionalFormatting sqref="U6:U17">
    <cfRule type="cellIs" dxfId="987" priority="481" operator="equal">
      <formula>"(blank)"</formula>
    </cfRule>
  </conditionalFormatting>
  <conditionalFormatting sqref="U6:U17">
    <cfRule type="containsBlanks" dxfId="986" priority="480">
      <formula>LEN(TRIM(U6))=0</formula>
    </cfRule>
  </conditionalFormatting>
  <conditionalFormatting sqref="U6:U17">
    <cfRule type="cellIs" dxfId="985" priority="479" operator="equal">
      <formula>"(blank)"</formula>
    </cfRule>
  </conditionalFormatting>
  <conditionalFormatting sqref="U6:U17">
    <cfRule type="containsText" dxfId="984" priority="478" operator="containsText" text="(egen kategori)">
      <formula>NOT(ISERROR(SEARCH("(egen kategori)",U6)))</formula>
    </cfRule>
  </conditionalFormatting>
  <conditionalFormatting sqref="U5">
    <cfRule type="cellIs" dxfId="983" priority="477" operator="equal">
      <formula>"(blank)"</formula>
    </cfRule>
  </conditionalFormatting>
  <conditionalFormatting sqref="Y70:Y123 AA70:AC123 AE70:AF123">
    <cfRule type="containsBlanks" dxfId="982" priority="445">
      <formula>LEN(TRIM(Y70))=0</formula>
    </cfRule>
  </conditionalFormatting>
  <conditionalFormatting sqref="Y70:Y123 AA70:AC123 AE70:AF123">
    <cfRule type="cellIs" dxfId="981" priority="444" operator="equal">
      <formula>"(blank)"</formula>
    </cfRule>
  </conditionalFormatting>
  <conditionalFormatting sqref="Y70:Y123 AA70:AC123 AE70:AF123">
    <cfRule type="containsText" dxfId="980" priority="443" operator="containsText" text="(egen kategori)">
      <formula>NOT(ISERROR(SEARCH("(egen kategori)",Y70)))</formula>
    </cfRule>
  </conditionalFormatting>
  <conditionalFormatting sqref="Z70:Z123">
    <cfRule type="containsBlanks" dxfId="979" priority="442">
      <formula>LEN(TRIM(Z70))=0</formula>
    </cfRule>
  </conditionalFormatting>
  <conditionalFormatting sqref="Z70:Z123">
    <cfRule type="cellIs" dxfId="978" priority="441" operator="equal">
      <formula>"(blank)"</formula>
    </cfRule>
  </conditionalFormatting>
  <conditionalFormatting sqref="Z70:Z123">
    <cfRule type="containsText" dxfId="977" priority="440" operator="containsText" text="(egen kategori)">
      <formula>NOT(ISERROR(SEARCH("(egen kategori)",Z70)))</formula>
    </cfRule>
  </conditionalFormatting>
  <conditionalFormatting sqref="Y6:Y8 Y10:Y21 AA10:AC36 X3:X36 AE10:AE36">
    <cfRule type="containsBlanks" dxfId="976" priority="436">
      <formula>LEN(TRIM(X3))=0</formula>
    </cfRule>
  </conditionalFormatting>
  <conditionalFormatting sqref="Y6:Y8 Y10:Y21 AA10:AC36 X3:X36 AE10:AE36">
    <cfRule type="cellIs" dxfId="975" priority="435" operator="equal">
      <formula>"(blank)"</formula>
    </cfRule>
  </conditionalFormatting>
  <conditionalFormatting sqref="Y6:Y8 Y10:Y21 AA10:AC36 X3:X36 AE10:AE36">
    <cfRule type="containsText" dxfId="974" priority="434" operator="containsText" text="(egen kategori)">
      <formula>NOT(ISERROR(SEARCH("(egen kategori)",X3)))</formula>
    </cfRule>
  </conditionalFormatting>
  <conditionalFormatting sqref="AC5">
    <cfRule type="containsBlanks" dxfId="973" priority="433">
      <formula>LEN(TRIM(AC5))=0</formula>
    </cfRule>
  </conditionalFormatting>
  <conditionalFormatting sqref="AC5">
    <cfRule type="cellIs" dxfId="972" priority="432" operator="equal">
      <formula>"(blank)"</formula>
    </cfRule>
  </conditionalFormatting>
  <conditionalFormatting sqref="AC5">
    <cfRule type="containsText" dxfId="971" priority="431" operator="containsText" text="(egen kategori)">
      <formula>NOT(ISERROR(SEARCH("(egen kategori)",AC5)))</formula>
    </cfRule>
  </conditionalFormatting>
  <conditionalFormatting sqref="AG3:AK3">
    <cfRule type="containsBlanks" dxfId="970" priority="461">
      <formula>LEN(TRIM(AG3))=0</formula>
    </cfRule>
  </conditionalFormatting>
  <conditionalFormatting sqref="AG3:AK3">
    <cfRule type="cellIs" dxfId="969" priority="460" operator="equal">
      <formula>"(blank)"</formula>
    </cfRule>
  </conditionalFormatting>
  <conditionalFormatting sqref="AG3:AK3">
    <cfRule type="containsText" dxfId="968" priority="459" operator="containsText" text="(egen kategori)">
      <formula>NOT(ISERROR(SEARCH("(egen kategori)",AG3)))</formula>
    </cfRule>
  </conditionalFormatting>
  <conditionalFormatting sqref="AF6:AF8 AF10:AF36">
    <cfRule type="containsBlanks" dxfId="967" priority="427">
      <formula>LEN(TRIM(AF6))=0</formula>
    </cfRule>
  </conditionalFormatting>
  <conditionalFormatting sqref="AF6:AF8 AF10:AF36">
    <cfRule type="cellIs" dxfId="966" priority="426" operator="equal">
      <formula>"(blank)"</formula>
    </cfRule>
  </conditionalFormatting>
  <conditionalFormatting sqref="AF6:AF8 AF10:AF36">
    <cfRule type="containsText" dxfId="965" priority="425" operator="containsText" text="(egen kategori)">
      <formula>NOT(ISERROR(SEARCH("(egen kategori)",AF6)))</formula>
    </cfRule>
  </conditionalFormatting>
  <conditionalFormatting sqref="AF5">
    <cfRule type="containsBlanks" dxfId="964" priority="424">
      <formula>LEN(TRIM(AF5))=0</formula>
    </cfRule>
  </conditionalFormatting>
  <conditionalFormatting sqref="AF5">
    <cfRule type="cellIs" dxfId="963" priority="423" operator="equal">
      <formula>"(blank)"</formula>
    </cfRule>
  </conditionalFormatting>
  <conditionalFormatting sqref="AF5">
    <cfRule type="containsText" dxfId="962" priority="422" operator="containsText" text="(egen kategori)">
      <formula>NOT(ISERROR(SEARCH("(egen kategori)",AF5)))</formula>
    </cfRule>
  </conditionalFormatting>
  <conditionalFormatting sqref="AB5">
    <cfRule type="containsBlanks" dxfId="961" priority="408">
      <formula>LEN(TRIM(AB5))=0</formula>
    </cfRule>
  </conditionalFormatting>
  <conditionalFormatting sqref="AB5">
    <cfRule type="cellIs" dxfId="960" priority="407" operator="equal">
      <formula>"(blank)"</formula>
    </cfRule>
  </conditionalFormatting>
  <conditionalFormatting sqref="AB5">
    <cfRule type="containsText" dxfId="959" priority="406" operator="containsText" text="(egen kategori)">
      <formula>NOT(ISERROR(SEARCH("(egen kategori)",AB5)))</formula>
    </cfRule>
  </conditionalFormatting>
  <conditionalFormatting sqref="Y3">
    <cfRule type="containsBlanks" dxfId="958" priority="421">
      <formula>LEN(TRIM(Y3))=0</formula>
    </cfRule>
  </conditionalFormatting>
  <conditionalFormatting sqref="Y3">
    <cfRule type="cellIs" dxfId="957" priority="420" operator="equal">
      <formula>"(blank)"</formula>
    </cfRule>
  </conditionalFormatting>
  <conditionalFormatting sqref="Y3">
    <cfRule type="containsText" dxfId="956" priority="419" operator="containsText" text="(egen kategori)">
      <formula>NOT(ISERROR(SEARCH("(egen kategori)",Y3)))</formula>
    </cfRule>
  </conditionalFormatting>
  <conditionalFormatting sqref="Z6:AC8 Z10:Z36 AE6:AE8">
    <cfRule type="containsBlanks" dxfId="955" priority="418">
      <formula>LEN(TRIM(Z6))=0</formula>
    </cfRule>
  </conditionalFormatting>
  <conditionalFormatting sqref="Z6:AC8 Z10:Z36 AE6:AE8">
    <cfRule type="cellIs" dxfId="954" priority="417" operator="equal">
      <formula>"(blank)"</formula>
    </cfRule>
  </conditionalFormatting>
  <conditionalFormatting sqref="Z6:AC8 Z10:Z36 AE6:AE8">
    <cfRule type="containsText" dxfId="953" priority="416" operator="containsText" text="(egen kategori)">
      <formula>NOT(ISERROR(SEARCH("(egen kategori)",Z6)))</formula>
    </cfRule>
  </conditionalFormatting>
  <conditionalFormatting sqref="Z6:AC8 AE6:AE8">
    <cfRule type="containsBlanks" dxfId="952" priority="412">
      <formula>LEN(TRIM(Z6))=0</formula>
    </cfRule>
  </conditionalFormatting>
  <conditionalFormatting sqref="AA5">
    <cfRule type="containsBlanks" dxfId="951" priority="411">
      <formula>LEN(TRIM(AA5))=0</formula>
    </cfRule>
  </conditionalFormatting>
  <conditionalFormatting sqref="AA5">
    <cfRule type="cellIs" dxfId="950" priority="410" operator="equal">
      <formula>"(blank)"</formula>
    </cfRule>
  </conditionalFormatting>
  <conditionalFormatting sqref="AA5">
    <cfRule type="containsText" dxfId="949" priority="409" operator="containsText" text="(egen kategori)">
      <formula>NOT(ISERROR(SEARCH("(egen kategori)",AA5)))</formula>
    </cfRule>
  </conditionalFormatting>
  <conditionalFormatting sqref="Z5">
    <cfRule type="containsBlanks" dxfId="948" priority="405">
      <formula>LEN(TRIM(Z5))=0</formula>
    </cfRule>
  </conditionalFormatting>
  <conditionalFormatting sqref="Z5">
    <cfRule type="cellIs" dxfId="947" priority="404" operator="equal">
      <formula>"(blank)"</formula>
    </cfRule>
  </conditionalFormatting>
  <conditionalFormatting sqref="Z5">
    <cfRule type="containsText" dxfId="946" priority="403" operator="containsText" text="(egen kategori)">
      <formula>NOT(ISERROR(SEARCH("(egen kategori)",Z5)))</formula>
    </cfRule>
  </conditionalFormatting>
  <conditionalFormatting sqref="I37:J37 I53:K55 N41:N55 N37:N39 I33:N33 I56:N56 I78:N79 N77 I101:N102">
    <cfRule type="containsBlanks" dxfId="945" priority="394">
      <formula>LEN(TRIM(I33))=0</formula>
    </cfRule>
  </conditionalFormatting>
  <conditionalFormatting sqref="I34 I53:K55 I36:K36 N36:N55 I33:N33 N32 I37:J37 I38:I40 N1:N2 I56:N56 I78:N79 N77 I101:N102 N100 N123">
    <cfRule type="cellIs" dxfId="944" priority="393" operator="equal">
      <formula>"(blank)"</formula>
    </cfRule>
  </conditionalFormatting>
  <conditionalFormatting sqref="I37:J37 I53:K55 N41:N55 N37:N39 I33:N33 I56:N56 I78:N79 N77 I101:N102">
    <cfRule type="containsText" dxfId="943" priority="392" operator="containsText" text="(egen kategori)">
      <formula>NOT(ISERROR(SEARCH("(egen kategori)",I33)))</formula>
    </cfRule>
  </conditionalFormatting>
  <conditionalFormatting sqref="N32 I3 N36">
    <cfRule type="containsBlanks" dxfId="942" priority="391">
      <formula>LEN(TRIM(I3))=0</formula>
    </cfRule>
  </conditionalFormatting>
  <conditionalFormatting sqref="N32 I3 N36">
    <cfRule type="cellIs" dxfId="941" priority="390" operator="equal">
      <formula>"(blank)"</formula>
    </cfRule>
  </conditionalFormatting>
  <conditionalFormatting sqref="I32:K32 I36:K36 N36 N32 I3">
    <cfRule type="containsText" dxfId="940" priority="389" operator="containsText" text="(egen kategori)">
      <formula>NOT(ISERROR(SEARCH("(egen kategori)",I3)))</formula>
    </cfRule>
  </conditionalFormatting>
  <conditionalFormatting sqref="N41:N52">
    <cfRule type="cellIs" dxfId="939" priority="388" operator="lessThan">
      <formula>0</formula>
    </cfRule>
  </conditionalFormatting>
  <conditionalFormatting sqref="I38:I39">
    <cfRule type="containsBlanks" dxfId="938" priority="387">
      <formula>LEN(TRIM(I38))=0</formula>
    </cfRule>
  </conditionalFormatting>
  <conditionalFormatting sqref="I38:I39">
    <cfRule type="cellIs" dxfId="937" priority="386" operator="equal">
      <formula>"(blank)"</formula>
    </cfRule>
  </conditionalFormatting>
  <conditionalFormatting sqref="I38:I39">
    <cfRule type="containsText" dxfId="936" priority="385" operator="containsText" text="(egen kategori)">
      <formula>NOT(ISERROR(SEARCH("(egen kategori)",I38)))</formula>
    </cfRule>
  </conditionalFormatting>
  <conditionalFormatting sqref="N38:N39">
    <cfRule type="cellIs" dxfId="935" priority="384" operator="lessThan">
      <formula>0</formula>
    </cfRule>
  </conditionalFormatting>
  <conditionalFormatting sqref="J69:J75">
    <cfRule type="cellIs" dxfId="934" priority="310" operator="equal">
      <formula>"(blank)"</formula>
    </cfRule>
  </conditionalFormatting>
  <conditionalFormatting sqref="I1:K2 N49 I32:K32 I3">
    <cfRule type="cellIs" dxfId="933" priority="379" operator="equal">
      <formula>"(blank)"</formula>
    </cfRule>
  </conditionalFormatting>
  <conditionalFormatting sqref="I34">
    <cfRule type="containsBlanks" dxfId="932" priority="378">
      <formula>LEN(TRIM(I34))=0</formula>
    </cfRule>
  </conditionalFormatting>
  <conditionalFormatting sqref="I34">
    <cfRule type="cellIs" dxfId="931" priority="377" operator="equal">
      <formula>"(blank)"</formula>
    </cfRule>
  </conditionalFormatting>
  <conditionalFormatting sqref="I34:N35">
    <cfRule type="containsBlanks" dxfId="930" priority="396">
      <formula>LEN(TRIM(I34))=0</formula>
    </cfRule>
  </conditionalFormatting>
  <conditionalFormatting sqref="L53:L55">
    <cfRule type="containsBlanks" dxfId="929" priority="365">
      <formula>LEN(TRIM(L53))=0</formula>
    </cfRule>
  </conditionalFormatting>
  <conditionalFormatting sqref="L53:L55">
    <cfRule type="cellIs" dxfId="928" priority="364" operator="equal">
      <formula>"(blank)"</formula>
    </cfRule>
  </conditionalFormatting>
  <conditionalFormatting sqref="L53:L55">
    <cfRule type="containsText" dxfId="927" priority="363" operator="containsText" text="(egen kategori)">
      <formula>NOT(ISERROR(SEARCH("(egen kategori)",L53)))</formula>
    </cfRule>
  </conditionalFormatting>
  <conditionalFormatting sqref="I41:I52">
    <cfRule type="cellIs" dxfId="926" priority="376" operator="equal">
      <formula>"(blank)"</formula>
    </cfRule>
  </conditionalFormatting>
  <conditionalFormatting sqref="I41:I52">
    <cfRule type="containsBlanks" dxfId="925" priority="375">
      <formula>LEN(TRIM(I41))=0</formula>
    </cfRule>
  </conditionalFormatting>
  <conditionalFormatting sqref="I41:I52">
    <cfRule type="cellIs" dxfId="924" priority="374" operator="equal">
      <formula>"(blank)"</formula>
    </cfRule>
  </conditionalFormatting>
  <conditionalFormatting sqref="I41:I52">
    <cfRule type="containsText" dxfId="923" priority="373" operator="containsText" text="(egen kategori)">
      <formula>NOT(ISERROR(SEARCH("(egen kategori)",I41)))</formula>
    </cfRule>
  </conditionalFormatting>
  <conditionalFormatting sqref="L32 L36">
    <cfRule type="containsText" dxfId="922" priority="362" operator="containsText" text="(egen kategori)">
      <formula>NOT(ISERROR(SEARCH("(egen kategori)",L32)))</formula>
    </cfRule>
  </conditionalFormatting>
  <conditionalFormatting sqref="L1:L2 L36 L53:L55 L32">
    <cfRule type="cellIs" dxfId="921" priority="361" operator="equal">
      <formula>"(blank)"</formula>
    </cfRule>
  </conditionalFormatting>
  <conditionalFormatting sqref="M37 M53:M55">
    <cfRule type="containsBlanks" dxfId="920" priority="360">
      <formula>LEN(TRIM(M37))=0</formula>
    </cfRule>
  </conditionalFormatting>
  <conditionalFormatting sqref="M37 M53:M55">
    <cfRule type="cellIs" dxfId="919" priority="359" operator="equal">
      <formula>"(blank)"</formula>
    </cfRule>
  </conditionalFormatting>
  <conditionalFormatting sqref="M37 M53:M55">
    <cfRule type="containsText" dxfId="918" priority="358" operator="containsText" text="(egen kategori)">
      <formula>NOT(ISERROR(SEARCH("(egen kategori)",M37)))</formula>
    </cfRule>
  </conditionalFormatting>
  <conditionalFormatting sqref="M32 M36">
    <cfRule type="containsText" dxfId="917" priority="357" operator="containsText" text="(egen kategori)">
      <formula>NOT(ISERROR(SEARCH("(egen kategori)",M32)))</formula>
    </cfRule>
  </conditionalFormatting>
  <conditionalFormatting sqref="M1:M2 M36:M37 M53:M55 M32">
    <cfRule type="cellIs" dxfId="916" priority="356" operator="equal">
      <formula>"(blank)"</formula>
    </cfRule>
  </conditionalFormatting>
  <conditionalFormatting sqref="K37:L37">
    <cfRule type="cellIs" dxfId="915" priority="352" operator="equal">
      <formula>"(blank)"</formula>
    </cfRule>
  </conditionalFormatting>
  <conditionalFormatting sqref="K37:L37">
    <cfRule type="containsBlanks" dxfId="914" priority="355">
      <formula>LEN(TRIM(K37))=0</formula>
    </cfRule>
  </conditionalFormatting>
  <conditionalFormatting sqref="K37:L37">
    <cfRule type="cellIs" dxfId="913" priority="354" operator="equal">
      <formula>"(blank)"</formula>
    </cfRule>
  </conditionalFormatting>
  <conditionalFormatting sqref="K37:L37">
    <cfRule type="containsText" dxfId="912" priority="353" operator="containsText" text="(egen kategori)">
      <formula>NOT(ISERROR(SEARCH("(egen kategori)",K37)))</formula>
    </cfRule>
  </conditionalFormatting>
  <conditionalFormatting sqref="M44:M52">
    <cfRule type="containsBlanks" dxfId="911" priority="351">
      <formula>LEN(TRIM(M44))=0</formula>
    </cfRule>
  </conditionalFormatting>
  <conditionalFormatting sqref="M44:M52">
    <cfRule type="cellIs" dxfId="910" priority="350" operator="equal">
      <formula>"(blank)"</formula>
    </cfRule>
  </conditionalFormatting>
  <conditionalFormatting sqref="M44:M52">
    <cfRule type="containsText" dxfId="909" priority="349" operator="containsText" text="(egen kategori)">
      <formula>NOT(ISERROR(SEARCH("(egen kategori)",M44)))</formula>
    </cfRule>
  </conditionalFormatting>
  <conditionalFormatting sqref="M41:M52">
    <cfRule type="containsBlanks" dxfId="908" priority="348">
      <formula>LEN(TRIM(M41))=0</formula>
    </cfRule>
  </conditionalFormatting>
  <conditionalFormatting sqref="M41:M52">
    <cfRule type="cellIs" dxfId="907" priority="347" operator="equal">
      <formula>"(blank)"</formula>
    </cfRule>
  </conditionalFormatting>
  <conditionalFormatting sqref="M41:M52">
    <cfRule type="containsText" dxfId="906" priority="346" operator="containsText" text="(egen kategori)">
      <formula>NOT(ISERROR(SEARCH("(egen kategori)",M41)))</formula>
    </cfRule>
  </conditionalFormatting>
  <conditionalFormatting sqref="M41:M52">
    <cfRule type="cellIs" dxfId="905" priority="345" operator="equal">
      <formula>"(blank)"</formula>
    </cfRule>
  </conditionalFormatting>
  <conditionalFormatting sqref="M41:M52">
    <cfRule type="containsBlanks" dxfId="904" priority="340">
      <formula>LEN(TRIM(M41))=0</formula>
    </cfRule>
  </conditionalFormatting>
  <conditionalFormatting sqref="M41:M52">
    <cfRule type="cellIs" dxfId="903" priority="339" operator="equal">
      <formula>"(blank)"</formula>
    </cfRule>
  </conditionalFormatting>
  <conditionalFormatting sqref="M41:M52">
    <cfRule type="containsText" dxfId="902" priority="338" operator="containsText" text="(egen kategori)">
      <formula>NOT(ISERROR(SEARCH("(egen kategori)",M41)))</formula>
    </cfRule>
  </conditionalFormatting>
  <conditionalFormatting sqref="M77">
    <cfRule type="cellIs" dxfId="901" priority="264" operator="equal">
      <formula>"(blank)"</formula>
    </cfRule>
  </conditionalFormatting>
  <conditionalFormatting sqref="M40">
    <cfRule type="cellIs" dxfId="900" priority="335" operator="equal">
      <formula>"(blank)"</formula>
    </cfRule>
  </conditionalFormatting>
  <conditionalFormatting sqref="I60:J60 I76:K76 N64:N76 N60:N62">
    <cfRule type="containsBlanks" dxfId="899" priority="332">
      <formula>LEN(TRIM(I60))=0</formula>
    </cfRule>
  </conditionalFormatting>
  <conditionalFormatting sqref="I57 I76:K76 I59:K59 N59:N76 I60:J60 I63:K63 I61:I62">
    <cfRule type="cellIs" dxfId="898" priority="331" operator="equal">
      <formula>"(blank)"</formula>
    </cfRule>
  </conditionalFormatting>
  <conditionalFormatting sqref="I60:J60 I76:K76 N64:N76 N60:N62">
    <cfRule type="containsText" dxfId="897" priority="330" operator="containsText" text="(egen kategori)">
      <formula>NOT(ISERROR(SEARCH("(egen kategori)",I60)))</formula>
    </cfRule>
  </conditionalFormatting>
  <conditionalFormatting sqref="N59">
    <cfRule type="containsBlanks" dxfId="896" priority="329">
      <formula>LEN(TRIM(N59))=0</formula>
    </cfRule>
  </conditionalFormatting>
  <conditionalFormatting sqref="N59">
    <cfRule type="cellIs" dxfId="895" priority="328" operator="equal">
      <formula>"(blank)"</formula>
    </cfRule>
  </conditionalFormatting>
  <conditionalFormatting sqref="I59:K59 N59">
    <cfRule type="containsText" dxfId="894" priority="327" operator="containsText" text="(egen kategori)">
      <formula>NOT(ISERROR(SEARCH("(egen kategori)",I59)))</formula>
    </cfRule>
  </conditionalFormatting>
  <conditionalFormatting sqref="N64:N75">
    <cfRule type="cellIs" dxfId="893" priority="326" operator="lessThan">
      <formula>0</formula>
    </cfRule>
  </conditionalFormatting>
  <conditionalFormatting sqref="I61:I62">
    <cfRule type="containsBlanks" dxfId="892" priority="325">
      <formula>LEN(TRIM(I61))=0</formula>
    </cfRule>
  </conditionalFormatting>
  <conditionalFormatting sqref="I61:I62">
    <cfRule type="cellIs" dxfId="891" priority="324" operator="equal">
      <formula>"(blank)"</formula>
    </cfRule>
  </conditionalFormatting>
  <conditionalFormatting sqref="I61:I62">
    <cfRule type="containsText" dxfId="890" priority="323" operator="containsText" text="(egen kategori)">
      <formula>NOT(ISERROR(SEARCH("(egen kategori)",I61)))</formula>
    </cfRule>
  </conditionalFormatting>
  <conditionalFormatting sqref="N61:N62">
    <cfRule type="cellIs" dxfId="889" priority="322" operator="lessThan">
      <formula>0</formula>
    </cfRule>
  </conditionalFormatting>
  <conditionalFormatting sqref="N72">
    <cfRule type="cellIs" dxfId="888" priority="317" operator="equal">
      <formula>"(blank)"</formula>
    </cfRule>
  </conditionalFormatting>
  <conditionalFormatting sqref="I57">
    <cfRule type="containsBlanks" dxfId="887" priority="316">
      <formula>LEN(TRIM(I57))=0</formula>
    </cfRule>
  </conditionalFormatting>
  <conditionalFormatting sqref="I57">
    <cfRule type="cellIs" dxfId="886" priority="315" operator="equal">
      <formula>"(blank)"</formula>
    </cfRule>
  </conditionalFormatting>
  <conditionalFormatting sqref="I57:N58">
    <cfRule type="containsBlanks" dxfId="885" priority="334">
      <formula>LEN(TRIM(I57))=0</formula>
    </cfRule>
  </conditionalFormatting>
  <conditionalFormatting sqref="L76">
    <cfRule type="containsBlanks" dxfId="884" priority="303">
      <formula>LEN(TRIM(L76))=0</formula>
    </cfRule>
  </conditionalFormatting>
  <conditionalFormatting sqref="L76">
    <cfRule type="cellIs" dxfId="883" priority="302" operator="equal">
      <formula>"(blank)"</formula>
    </cfRule>
  </conditionalFormatting>
  <conditionalFormatting sqref="L76">
    <cfRule type="containsText" dxfId="882" priority="301" operator="containsText" text="(egen kategori)">
      <formula>NOT(ISERROR(SEARCH("(egen kategori)",L76)))</formula>
    </cfRule>
  </conditionalFormatting>
  <conditionalFormatting sqref="I64:I75">
    <cfRule type="cellIs" dxfId="881" priority="314" operator="equal">
      <formula>"(blank)"</formula>
    </cfRule>
  </conditionalFormatting>
  <conditionalFormatting sqref="I64:I75">
    <cfRule type="containsBlanks" dxfId="880" priority="313">
      <formula>LEN(TRIM(I64))=0</formula>
    </cfRule>
  </conditionalFormatting>
  <conditionalFormatting sqref="I64:I75">
    <cfRule type="cellIs" dxfId="879" priority="312" operator="equal">
      <formula>"(blank)"</formula>
    </cfRule>
  </conditionalFormatting>
  <conditionalFormatting sqref="I64:I75">
    <cfRule type="containsText" dxfId="878" priority="311" operator="containsText" text="(egen kategori)">
      <formula>NOT(ISERROR(SEARCH("(egen kategori)",I64)))</formula>
    </cfRule>
  </conditionalFormatting>
  <conditionalFormatting sqref="J69:J75">
    <cfRule type="containsBlanks" dxfId="877" priority="309">
      <formula>LEN(TRIM(J69))=0</formula>
    </cfRule>
  </conditionalFormatting>
  <conditionalFormatting sqref="J69:J75">
    <cfRule type="cellIs" dxfId="876" priority="308" operator="equal">
      <formula>"(blank)"</formula>
    </cfRule>
  </conditionalFormatting>
  <conditionalFormatting sqref="J69:J75">
    <cfRule type="containsText" dxfId="875" priority="307" operator="containsText" text="(egen kategori)">
      <formula>NOT(ISERROR(SEARCH("(egen kategori)",J69)))</formula>
    </cfRule>
  </conditionalFormatting>
  <conditionalFormatting sqref="J97:J98">
    <cfRule type="containsBlanks" dxfId="874" priority="234">
      <formula>LEN(TRIM(J97))=0</formula>
    </cfRule>
  </conditionalFormatting>
  <conditionalFormatting sqref="J97:J98">
    <cfRule type="cellIs" dxfId="873" priority="233" operator="equal">
      <formula>"(blank)"</formula>
    </cfRule>
  </conditionalFormatting>
  <conditionalFormatting sqref="J97:J98">
    <cfRule type="containsText" dxfId="872" priority="232" operator="containsText" text="(egen kategori)">
      <formula>NOT(ISERROR(SEARCH("(egen kategori)",J97)))</formula>
    </cfRule>
  </conditionalFormatting>
  <conditionalFormatting sqref="L59">
    <cfRule type="containsText" dxfId="871" priority="300" operator="containsText" text="(egen kategori)">
      <formula>NOT(ISERROR(SEARCH("(egen kategori)",L59)))</formula>
    </cfRule>
  </conditionalFormatting>
  <conditionalFormatting sqref="L59 L76">
    <cfRule type="cellIs" dxfId="870" priority="299" operator="equal">
      <formula>"(blank)"</formula>
    </cfRule>
  </conditionalFormatting>
  <conditionalFormatting sqref="M60 M76">
    <cfRule type="containsBlanks" dxfId="869" priority="298">
      <formula>LEN(TRIM(M60))=0</formula>
    </cfRule>
  </conditionalFormatting>
  <conditionalFormatting sqref="M60 M76">
    <cfRule type="cellIs" dxfId="868" priority="297" operator="equal">
      <formula>"(blank)"</formula>
    </cfRule>
  </conditionalFormatting>
  <conditionalFormatting sqref="M60 M76">
    <cfRule type="containsText" dxfId="867" priority="296" operator="containsText" text="(egen kategori)">
      <formula>NOT(ISERROR(SEARCH("(egen kategori)",M60)))</formula>
    </cfRule>
  </conditionalFormatting>
  <conditionalFormatting sqref="M59">
    <cfRule type="containsText" dxfId="866" priority="295" operator="containsText" text="(egen kategori)">
      <formula>NOT(ISERROR(SEARCH("(egen kategori)",M59)))</formula>
    </cfRule>
  </conditionalFormatting>
  <conditionalFormatting sqref="M59:M60 M76">
    <cfRule type="cellIs" dxfId="865" priority="294" operator="equal">
      <formula>"(blank)"</formula>
    </cfRule>
  </conditionalFormatting>
  <conditionalFormatting sqref="K60:L60">
    <cfRule type="cellIs" dxfId="864" priority="290" operator="equal">
      <formula>"(blank)"</formula>
    </cfRule>
  </conditionalFormatting>
  <conditionalFormatting sqref="K60:L60">
    <cfRule type="containsBlanks" dxfId="863" priority="293">
      <formula>LEN(TRIM(K60))=0</formula>
    </cfRule>
  </conditionalFormatting>
  <conditionalFormatting sqref="K60:L60">
    <cfRule type="cellIs" dxfId="862" priority="292" operator="equal">
      <formula>"(blank)"</formula>
    </cfRule>
  </conditionalFormatting>
  <conditionalFormatting sqref="K60:L60">
    <cfRule type="containsText" dxfId="861" priority="291" operator="containsText" text="(egen kategori)">
      <formula>NOT(ISERROR(SEARCH("(egen kategori)",K60)))</formula>
    </cfRule>
  </conditionalFormatting>
  <conditionalFormatting sqref="M67:M75">
    <cfRule type="containsBlanks" dxfId="860" priority="289">
      <formula>LEN(TRIM(M67))=0</formula>
    </cfRule>
  </conditionalFormatting>
  <conditionalFormatting sqref="M67:M75">
    <cfRule type="cellIs" dxfId="859" priority="288" operator="equal">
      <formula>"(blank)"</formula>
    </cfRule>
  </conditionalFormatting>
  <conditionalFormatting sqref="M67:M75">
    <cfRule type="containsText" dxfId="858" priority="287" operator="containsText" text="(egen kategori)">
      <formula>NOT(ISERROR(SEARCH("(egen kategori)",M67)))</formula>
    </cfRule>
  </conditionalFormatting>
  <conditionalFormatting sqref="M64:M75">
    <cfRule type="containsBlanks" dxfId="857" priority="286">
      <formula>LEN(TRIM(M64))=0</formula>
    </cfRule>
  </conditionalFormatting>
  <conditionalFormatting sqref="M64:M75">
    <cfRule type="cellIs" dxfId="856" priority="285" operator="equal">
      <formula>"(blank)"</formula>
    </cfRule>
  </conditionalFormatting>
  <conditionalFormatting sqref="M64:M75">
    <cfRule type="containsText" dxfId="855" priority="284" operator="containsText" text="(egen kategori)">
      <formula>NOT(ISERROR(SEARCH("(egen kategori)",M64)))</formula>
    </cfRule>
  </conditionalFormatting>
  <conditionalFormatting sqref="M64:M75">
    <cfRule type="cellIs" dxfId="854" priority="283" operator="equal">
      <formula>"(blank)"</formula>
    </cfRule>
  </conditionalFormatting>
  <conditionalFormatting sqref="L64:L75">
    <cfRule type="cellIs" dxfId="853" priority="282" operator="equal">
      <formula>"(blank)"</formula>
    </cfRule>
  </conditionalFormatting>
  <conditionalFormatting sqref="L64:L75">
    <cfRule type="containsBlanks" dxfId="852" priority="281">
      <formula>LEN(TRIM(L64))=0</formula>
    </cfRule>
  </conditionalFormatting>
  <conditionalFormatting sqref="L64:L75">
    <cfRule type="cellIs" dxfId="851" priority="280" operator="equal">
      <formula>"(blank)"</formula>
    </cfRule>
  </conditionalFormatting>
  <conditionalFormatting sqref="L64:L75">
    <cfRule type="containsText" dxfId="850" priority="279" operator="containsText" text="(egen kategori)">
      <formula>NOT(ISERROR(SEARCH("(egen kategori)",L64)))</formula>
    </cfRule>
  </conditionalFormatting>
  <conditionalFormatting sqref="M64:M75">
    <cfRule type="containsBlanks" dxfId="849" priority="278">
      <formula>LEN(TRIM(M64))=0</formula>
    </cfRule>
  </conditionalFormatting>
  <conditionalFormatting sqref="M64:M75">
    <cfRule type="cellIs" dxfId="848" priority="277" operator="equal">
      <formula>"(blank)"</formula>
    </cfRule>
  </conditionalFormatting>
  <conditionalFormatting sqref="M64:M75">
    <cfRule type="containsText" dxfId="847" priority="276" operator="containsText" text="(egen kategori)">
      <formula>NOT(ISERROR(SEARCH("(egen kategori)",M64)))</formula>
    </cfRule>
  </conditionalFormatting>
  <conditionalFormatting sqref="L63">
    <cfRule type="cellIs" dxfId="846" priority="274" operator="equal">
      <formula>"(blank)"</formula>
    </cfRule>
  </conditionalFormatting>
  <conditionalFormatting sqref="M63">
    <cfRule type="cellIs" dxfId="845" priority="273" operator="equal">
      <formula>"(blank)"</formula>
    </cfRule>
  </conditionalFormatting>
  <conditionalFormatting sqref="I77:K77">
    <cfRule type="containsBlanks" dxfId="844" priority="272">
      <formula>LEN(TRIM(I77))=0</formula>
    </cfRule>
  </conditionalFormatting>
  <conditionalFormatting sqref="I77:K77">
    <cfRule type="cellIs" dxfId="843" priority="271" operator="equal">
      <formula>"(blank)"</formula>
    </cfRule>
  </conditionalFormatting>
  <conditionalFormatting sqref="I77:K77">
    <cfRule type="containsText" dxfId="842" priority="270" operator="containsText" text="(egen kategori)">
      <formula>NOT(ISERROR(SEARCH("(egen kategori)",I77)))</formula>
    </cfRule>
  </conditionalFormatting>
  <conditionalFormatting sqref="L77">
    <cfRule type="containsBlanks" dxfId="841" priority="269">
      <formula>LEN(TRIM(L77))=0</formula>
    </cfRule>
  </conditionalFormatting>
  <conditionalFormatting sqref="L77">
    <cfRule type="cellIs" dxfId="840" priority="268" operator="equal">
      <formula>"(blank)"</formula>
    </cfRule>
  </conditionalFormatting>
  <conditionalFormatting sqref="L77">
    <cfRule type="containsText" dxfId="839" priority="267" operator="containsText" text="(egen kategori)">
      <formula>NOT(ISERROR(SEARCH("(egen kategori)",L77)))</formula>
    </cfRule>
  </conditionalFormatting>
  <conditionalFormatting sqref="L77">
    <cfRule type="cellIs" dxfId="838" priority="266" operator="equal">
      <formula>"(blank)"</formula>
    </cfRule>
  </conditionalFormatting>
  <conditionalFormatting sqref="M77">
    <cfRule type="containsBlanks" dxfId="837" priority="265">
      <formula>LEN(TRIM(M77))=0</formula>
    </cfRule>
  </conditionalFormatting>
  <conditionalFormatting sqref="M77">
    <cfRule type="containsText" dxfId="836" priority="263" operator="containsText" text="(egen kategori)">
      <formula>NOT(ISERROR(SEARCH("(egen kategori)",M77)))</formula>
    </cfRule>
  </conditionalFormatting>
  <conditionalFormatting sqref="M77">
    <cfRule type="cellIs" dxfId="835" priority="262" operator="equal">
      <formula>"(blank)"</formula>
    </cfRule>
  </conditionalFormatting>
  <conditionalFormatting sqref="N100">
    <cfRule type="containsBlanks" dxfId="834" priority="261">
      <formula>LEN(TRIM(N100))=0</formula>
    </cfRule>
  </conditionalFormatting>
  <conditionalFormatting sqref="N100">
    <cfRule type="containsText" dxfId="833" priority="260" operator="containsText" text="(egen kategori)">
      <formula>NOT(ISERROR(SEARCH("(egen kategori)",N100)))</formula>
    </cfRule>
  </conditionalFormatting>
  <conditionalFormatting sqref="I83:J83 I99:K99 N87:N99 N83:N85">
    <cfRule type="containsBlanks" dxfId="832" priority="257">
      <formula>LEN(TRIM(I83))=0</formula>
    </cfRule>
  </conditionalFormatting>
  <conditionalFormatting sqref="I80 I99:K99 I82:K82 N82:N99 I83:J83 I84:I85">
    <cfRule type="cellIs" dxfId="831" priority="256" operator="equal">
      <formula>"(blank)"</formula>
    </cfRule>
  </conditionalFormatting>
  <conditionalFormatting sqref="I83:J83 I99:K99 N87:N99 N83:N85">
    <cfRule type="containsText" dxfId="830" priority="255" operator="containsText" text="(egen kategori)">
      <formula>NOT(ISERROR(SEARCH("(egen kategori)",I83)))</formula>
    </cfRule>
  </conditionalFormatting>
  <conditionalFormatting sqref="N82">
    <cfRule type="containsBlanks" dxfId="829" priority="254">
      <formula>LEN(TRIM(N82))=0</formula>
    </cfRule>
  </conditionalFormatting>
  <conditionalFormatting sqref="N82">
    <cfRule type="cellIs" dxfId="828" priority="253" operator="equal">
      <formula>"(blank)"</formula>
    </cfRule>
  </conditionalFormatting>
  <conditionalFormatting sqref="I82:K82 N82">
    <cfRule type="containsText" dxfId="827" priority="252" operator="containsText" text="(egen kategori)">
      <formula>NOT(ISERROR(SEARCH("(egen kategori)",I82)))</formula>
    </cfRule>
  </conditionalFormatting>
  <conditionalFormatting sqref="N87:N98">
    <cfRule type="cellIs" dxfId="826" priority="251" operator="lessThan">
      <formula>0</formula>
    </cfRule>
  </conditionalFormatting>
  <conditionalFormatting sqref="I84:I85">
    <cfRule type="containsBlanks" dxfId="825" priority="250">
      <formula>LEN(TRIM(I84))=0</formula>
    </cfRule>
  </conditionalFormatting>
  <conditionalFormatting sqref="I84:I85">
    <cfRule type="cellIs" dxfId="824" priority="249" operator="equal">
      <formula>"(blank)"</formula>
    </cfRule>
  </conditionalFormatting>
  <conditionalFormatting sqref="I84:I85">
    <cfRule type="containsText" dxfId="823" priority="248" operator="containsText" text="(egen kategori)">
      <formula>NOT(ISERROR(SEARCH("(egen kategori)",I84)))</formula>
    </cfRule>
  </conditionalFormatting>
  <conditionalFormatting sqref="N84:N85">
    <cfRule type="cellIs" dxfId="822" priority="247" operator="lessThan">
      <formula>0</formula>
    </cfRule>
  </conditionalFormatting>
  <conditionalFormatting sqref="L97:L98">
    <cfRule type="cellIs" dxfId="821" priority="205" operator="equal">
      <formula>"(blank)"</formula>
    </cfRule>
  </conditionalFormatting>
  <conditionalFormatting sqref="L97:L98">
    <cfRule type="containsText" dxfId="820" priority="204" operator="containsText" text="(egen kategori)">
      <formula>NOT(ISERROR(SEARCH("(egen kategori)",L97)))</formula>
    </cfRule>
  </conditionalFormatting>
  <conditionalFormatting sqref="M97:M98">
    <cfRule type="containsBlanks" dxfId="819" priority="203">
      <formula>LEN(TRIM(M97))=0</formula>
    </cfRule>
  </conditionalFormatting>
  <conditionalFormatting sqref="N95">
    <cfRule type="cellIs" dxfId="818" priority="242" operator="equal">
      <formula>"(blank)"</formula>
    </cfRule>
  </conditionalFormatting>
  <conditionalFormatting sqref="I80">
    <cfRule type="containsBlanks" dxfId="817" priority="241">
      <formula>LEN(TRIM(I80))=0</formula>
    </cfRule>
  </conditionalFormatting>
  <conditionalFormatting sqref="I80">
    <cfRule type="cellIs" dxfId="816" priority="240" operator="equal">
      <formula>"(blank)"</formula>
    </cfRule>
  </conditionalFormatting>
  <conditionalFormatting sqref="I80:N81">
    <cfRule type="containsBlanks" dxfId="815" priority="259">
      <formula>LEN(TRIM(I80))=0</formula>
    </cfRule>
  </conditionalFormatting>
  <conditionalFormatting sqref="L99">
    <cfRule type="containsBlanks" dxfId="814" priority="228">
      <formula>LEN(TRIM(L99))=0</formula>
    </cfRule>
  </conditionalFormatting>
  <conditionalFormatting sqref="L99">
    <cfRule type="cellIs" dxfId="813" priority="227" operator="equal">
      <formula>"(blank)"</formula>
    </cfRule>
  </conditionalFormatting>
  <conditionalFormatting sqref="L99">
    <cfRule type="containsText" dxfId="812" priority="226" operator="containsText" text="(egen kategori)">
      <formula>NOT(ISERROR(SEARCH("(egen kategori)",L99)))</formula>
    </cfRule>
  </conditionalFormatting>
  <conditionalFormatting sqref="J97:J98">
    <cfRule type="cellIs" dxfId="811" priority="235" operator="equal">
      <formula>"(blank)"</formula>
    </cfRule>
  </conditionalFormatting>
  <conditionalFormatting sqref="I97:I98">
    <cfRule type="cellIs" dxfId="810" priority="239" operator="equal">
      <formula>"(blank)"</formula>
    </cfRule>
  </conditionalFormatting>
  <conditionalFormatting sqref="I97:I98">
    <cfRule type="containsBlanks" dxfId="809" priority="238">
      <formula>LEN(TRIM(I97))=0</formula>
    </cfRule>
  </conditionalFormatting>
  <conditionalFormatting sqref="I97:I98">
    <cfRule type="cellIs" dxfId="808" priority="237" operator="equal">
      <formula>"(blank)"</formula>
    </cfRule>
  </conditionalFormatting>
  <conditionalFormatting sqref="I97:I98">
    <cfRule type="containsText" dxfId="807" priority="236" operator="containsText" text="(egen kategori)">
      <formula>NOT(ISERROR(SEARCH("(egen kategori)",I97)))</formula>
    </cfRule>
  </conditionalFormatting>
  <conditionalFormatting sqref="L82">
    <cfRule type="containsText" dxfId="806" priority="225" operator="containsText" text="(egen kategori)">
      <formula>NOT(ISERROR(SEARCH("(egen kategori)",L82)))</formula>
    </cfRule>
  </conditionalFormatting>
  <conditionalFormatting sqref="L82 L99">
    <cfRule type="cellIs" dxfId="805" priority="224" operator="equal">
      <formula>"(blank)"</formula>
    </cfRule>
  </conditionalFormatting>
  <conditionalFormatting sqref="M83 M99">
    <cfRule type="containsBlanks" dxfId="804" priority="223">
      <formula>LEN(TRIM(M83))=0</formula>
    </cfRule>
  </conditionalFormatting>
  <conditionalFormatting sqref="M83 M99">
    <cfRule type="cellIs" dxfId="803" priority="222" operator="equal">
      <formula>"(blank)"</formula>
    </cfRule>
  </conditionalFormatting>
  <conditionalFormatting sqref="M83 M99">
    <cfRule type="containsText" dxfId="802" priority="221" operator="containsText" text="(egen kategori)">
      <formula>NOT(ISERROR(SEARCH("(egen kategori)",M83)))</formula>
    </cfRule>
  </conditionalFormatting>
  <conditionalFormatting sqref="M82">
    <cfRule type="containsText" dxfId="801" priority="220" operator="containsText" text="(egen kategori)">
      <formula>NOT(ISERROR(SEARCH("(egen kategori)",M82)))</formula>
    </cfRule>
  </conditionalFormatting>
  <conditionalFormatting sqref="M82:M83 M99">
    <cfRule type="cellIs" dxfId="800" priority="219" operator="equal">
      <formula>"(blank)"</formula>
    </cfRule>
  </conditionalFormatting>
  <conditionalFormatting sqref="K83:L83">
    <cfRule type="cellIs" dxfId="799" priority="215" operator="equal">
      <formula>"(blank)"</formula>
    </cfRule>
  </conditionalFormatting>
  <conditionalFormatting sqref="K83:L83">
    <cfRule type="containsBlanks" dxfId="798" priority="218">
      <formula>LEN(TRIM(K83))=0</formula>
    </cfRule>
  </conditionalFormatting>
  <conditionalFormatting sqref="K83:L83">
    <cfRule type="cellIs" dxfId="797" priority="217" operator="equal">
      <formula>"(blank)"</formula>
    </cfRule>
  </conditionalFormatting>
  <conditionalFormatting sqref="K83:L83">
    <cfRule type="containsText" dxfId="796" priority="216" operator="containsText" text="(egen kategori)">
      <formula>NOT(ISERROR(SEARCH("(egen kategori)",K83)))</formula>
    </cfRule>
  </conditionalFormatting>
  <conditionalFormatting sqref="M97:M98">
    <cfRule type="containsBlanks" dxfId="795" priority="214">
      <formula>LEN(TRIM(M97))=0</formula>
    </cfRule>
  </conditionalFormatting>
  <conditionalFormatting sqref="M97:M98">
    <cfRule type="cellIs" dxfId="794" priority="213" operator="equal">
      <formula>"(blank)"</formula>
    </cfRule>
  </conditionalFormatting>
  <conditionalFormatting sqref="M97:M98">
    <cfRule type="containsText" dxfId="793" priority="212" operator="containsText" text="(egen kategori)">
      <formula>NOT(ISERROR(SEARCH("(egen kategori)",M97)))</formula>
    </cfRule>
  </conditionalFormatting>
  <conditionalFormatting sqref="M97:M98">
    <cfRule type="containsBlanks" dxfId="792" priority="211">
      <formula>LEN(TRIM(M97))=0</formula>
    </cfRule>
  </conditionalFormatting>
  <conditionalFormatting sqref="M97:M98">
    <cfRule type="cellIs" dxfId="791" priority="210" operator="equal">
      <formula>"(blank)"</formula>
    </cfRule>
  </conditionalFormatting>
  <conditionalFormatting sqref="M97:M98">
    <cfRule type="containsText" dxfId="790" priority="209" operator="containsText" text="(egen kategori)">
      <formula>NOT(ISERROR(SEARCH("(egen kategori)",M97)))</formula>
    </cfRule>
  </conditionalFormatting>
  <conditionalFormatting sqref="M97:M98">
    <cfRule type="cellIs" dxfId="789" priority="208" operator="equal">
      <formula>"(blank)"</formula>
    </cfRule>
  </conditionalFormatting>
  <conditionalFormatting sqref="L97:L98">
    <cfRule type="cellIs" dxfId="788" priority="207" operator="equal">
      <formula>"(blank)"</formula>
    </cfRule>
  </conditionalFormatting>
  <conditionalFormatting sqref="L97:L98">
    <cfRule type="containsBlanks" dxfId="787" priority="206">
      <formula>LEN(TRIM(L97))=0</formula>
    </cfRule>
  </conditionalFormatting>
  <conditionalFormatting sqref="M97:M98">
    <cfRule type="cellIs" dxfId="786" priority="202" operator="equal">
      <formula>"(blank)"</formula>
    </cfRule>
  </conditionalFormatting>
  <conditionalFormatting sqref="M97:M98">
    <cfRule type="containsText" dxfId="785" priority="201" operator="containsText" text="(egen kategori)">
      <formula>NOT(ISERROR(SEARCH("(egen kategori)",M97)))</formula>
    </cfRule>
  </conditionalFormatting>
  <conditionalFormatting sqref="I100:K100">
    <cfRule type="containsBlanks" dxfId="784" priority="197">
      <formula>LEN(TRIM(I100))=0</formula>
    </cfRule>
  </conditionalFormatting>
  <conditionalFormatting sqref="I100:K100">
    <cfRule type="cellIs" dxfId="783" priority="196" operator="equal">
      <formula>"(blank)"</formula>
    </cfRule>
  </conditionalFormatting>
  <conditionalFormatting sqref="I100:K100">
    <cfRule type="containsText" dxfId="782" priority="195" operator="containsText" text="(egen kategori)">
      <formula>NOT(ISERROR(SEARCH("(egen kategori)",I100)))</formula>
    </cfRule>
  </conditionalFormatting>
  <conditionalFormatting sqref="L100">
    <cfRule type="containsBlanks" dxfId="781" priority="194">
      <formula>LEN(TRIM(L100))=0</formula>
    </cfRule>
  </conditionalFormatting>
  <conditionalFormatting sqref="L100">
    <cfRule type="cellIs" dxfId="780" priority="193" operator="equal">
      <formula>"(blank)"</formula>
    </cfRule>
  </conditionalFormatting>
  <conditionalFormatting sqref="L100">
    <cfRule type="containsText" dxfId="779" priority="192" operator="containsText" text="(egen kategori)">
      <formula>NOT(ISERROR(SEARCH("(egen kategori)",L100)))</formula>
    </cfRule>
  </conditionalFormatting>
  <conditionalFormatting sqref="L100">
    <cfRule type="cellIs" dxfId="778" priority="191" operator="equal">
      <formula>"(blank)"</formula>
    </cfRule>
  </conditionalFormatting>
  <conditionalFormatting sqref="M100">
    <cfRule type="containsBlanks" dxfId="777" priority="190">
      <formula>LEN(TRIM(M100))=0</formula>
    </cfRule>
  </conditionalFormatting>
  <conditionalFormatting sqref="M100">
    <cfRule type="cellIs" dxfId="776" priority="189" operator="equal">
      <formula>"(blank)"</formula>
    </cfRule>
  </conditionalFormatting>
  <conditionalFormatting sqref="M100">
    <cfRule type="containsText" dxfId="775" priority="188" operator="containsText" text="(egen kategori)">
      <formula>NOT(ISERROR(SEARCH("(egen kategori)",M100)))</formula>
    </cfRule>
  </conditionalFormatting>
  <conditionalFormatting sqref="M100">
    <cfRule type="cellIs" dxfId="774" priority="187" operator="equal">
      <formula>"(blank)"</formula>
    </cfRule>
  </conditionalFormatting>
  <conditionalFormatting sqref="N123">
    <cfRule type="containsBlanks" dxfId="773" priority="186">
      <formula>LEN(TRIM(N123))=0</formula>
    </cfRule>
  </conditionalFormatting>
  <conditionalFormatting sqref="N123">
    <cfRule type="containsText" dxfId="772" priority="185" operator="containsText" text="(egen kategori)">
      <formula>NOT(ISERROR(SEARCH("(egen kategori)",N123)))</formula>
    </cfRule>
  </conditionalFormatting>
  <conditionalFormatting sqref="I106:J106 I122:K122 N110:N122 N106:N108">
    <cfRule type="containsBlanks" dxfId="771" priority="182">
      <formula>LEN(TRIM(I106))=0</formula>
    </cfRule>
  </conditionalFormatting>
  <conditionalFormatting sqref="I103 I122:K122 I105:K105 N105:N122 I106:J106 I107:I109">
    <cfRule type="cellIs" dxfId="770" priority="181" operator="equal">
      <formula>"(blank)"</formula>
    </cfRule>
  </conditionalFormatting>
  <conditionalFormatting sqref="I106:J106 I122:K122 N110:N122 N106:N108">
    <cfRule type="containsText" dxfId="769" priority="180" operator="containsText" text="(egen kategori)">
      <formula>NOT(ISERROR(SEARCH("(egen kategori)",I106)))</formula>
    </cfRule>
  </conditionalFormatting>
  <conditionalFormatting sqref="N105">
    <cfRule type="containsBlanks" dxfId="768" priority="179">
      <formula>LEN(TRIM(N105))=0</formula>
    </cfRule>
  </conditionalFormatting>
  <conditionalFormatting sqref="N105">
    <cfRule type="cellIs" dxfId="767" priority="178" operator="equal">
      <formula>"(blank)"</formula>
    </cfRule>
  </conditionalFormatting>
  <conditionalFormatting sqref="I105:K105 N105">
    <cfRule type="containsText" dxfId="766" priority="177" operator="containsText" text="(egen kategori)">
      <formula>NOT(ISERROR(SEARCH("(egen kategori)",I105)))</formula>
    </cfRule>
  </conditionalFormatting>
  <conditionalFormatting sqref="N110:N121">
    <cfRule type="cellIs" dxfId="765" priority="176" operator="lessThan">
      <formula>0</formula>
    </cfRule>
  </conditionalFormatting>
  <conditionalFormatting sqref="I107:I108">
    <cfRule type="containsBlanks" dxfId="764" priority="175">
      <formula>LEN(TRIM(I107))=0</formula>
    </cfRule>
  </conditionalFormatting>
  <conditionalFormatting sqref="I107:I108">
    <cfRule type="cellIs" dxfId="763" priority="174" operator="equal">
      <formula>"(blank)"</formula>
    </cfRule>
  </conditionalFormatting>
  <conditionalFormatting sqref="I107:I108">
    <cfRule type="containsText" dxfId="762" priority="173" operator="containsText" text="(egen kategori)">
      <formula>NOT(ISERROR(SEARCH("(egen kategori)",I107)))</formula>
    </cfRule>
  </conditionalFormatting>
  <conditionalFormatting sqref="N107:N108">
    <cfRule type="cellIs" dxfId="761" priority="172" operator="lessThan">
      <formula>0</formula>
    </cfRule>
  </conditionalFormatting>
  <conditionalFormatting sqref="N118">
    <cfRule type="cellIs" dxfId="760" priority="167" operator="equal">
      <formula>"(blank)"</formula>
    </cfRule>
  </conditionalFormatting>
  <conditionalFormatting sqref="I103">
    <cfRule type="containsBlanks" dxfId="759" priority="166">
      <formula>LEN(TRIM(I103))=0</formula>
    </cfRule>
  </conditionalFormatting>
  <conditionalFormatting sqref="I103">
    <cfRule type="cellIs" dxfId="758" priority="165" operator="equal">
      <formula>"(blank)"</formula>
    </cfRule>
  </conditionalFormatting>
  <conditionalFormatting sqref="I103:N104">
    <cfRule type="containsBlanks" dxfId="757" priority="184">
      <formula>LEN(TRIM(I103))=0</formula>
    </cfRule>
  </conditionalFormatting>
  <conditionalFormatting sqref="L122">
    <cfRule type="containsBlanks" dxfId="756" priority="153">
      <formula>LEN(TRIM(L122))=0</formula>
    </cfRule>
  </conditionalFormatting>
  <conditionalFormatting sqref="L122">
    <cfRule type="cellIs" dxfId="755" priority="152" operator="equal">
      <formula>"(blank)"</formula>
    </cfRule>
  </conditionalFormatting>
  <conditionalFormatting sqref="L122">
    <cfRule type="containsText" dxfId="754" priority="151" operator="containsText" text="(egen kategori)">
      <formula>NOT(ISERROR(SEARCH("(egen kategori)",L122)))</formula>
    </cfRule>
  </conditionalFormatting>
  <conditionalFormatting sqref="L105">
    <cfRule type="containsText" dxfId="753" priority="150" operator="containsText" text="(egen kategori)">
      <formula>NOT(ISERROR(SEARCH("(egen kategori)",L105)))</formula>
    </cfRule>
  </conditionalFormatting>
  <conditionalFormatting sqref="L105 L122">
    <cfRule type="cellIs" dxfId="752" priority="149" operator="equal">
      <formula>"(blank)"</formula>
    </cfRule>
  </conditionalFormatting>
  <conditionalFormatting sqref="M106 M122">
    <cfRule type="containsBlanks" dxfId="751" priority="148">
      <formula>LEN(TRIM(M106))=0</formula>
    </cfRule>
  </conditionalFormatting>
  <conditionalFormatting sqref="M106 M122">
    <cfRule type="cellIs" dxfId="750" priority="147" operator="equal">
      <formula>"(blank)"</formula>
    </cfRule>
  </conditionalFormatting>
  <conditionalFormatting sqref="M106 M122">
    <cfRule type="containsText" dxfId="749" priority="146" operator="containsText" text="(egen kategori)">
      <formula>NOT(ISERROR(SEARCH("(egen kategori)",M106)))</formula>
    </cfRule>
  </conditionalFormatting>
  <conditionalFormatting sqref="M105">
    <cfRule type="containsText" dxfId="748" priority="145" operator="containsText" text="(egen kategori)">
      <formula>NOT(ISERROR(SEARCH("(egen kategori)",M105)))</formula>
    </cfRule>
  </conditionalFormatting>
  <conditionalFormatting sqref="M105:M106 M122">
    <cfRule type="cellIs" dxfId="747" priority="144" operator="equal">
      <formula>"(blank)"</formula>
    </cfRule>
  </conditionalFormatting>
  <conditionalFormatting sqref="K106:L106">
    <cfRule type="cellIs" dxfId="746" priority="140" operator="equal">
      <formula>"(blank)"</formula>
    </cfRule>
  </conditionalFormatting>
  <conditionalFormatting sqref="K106:L106">
    <cfRule type="containsBlanks" dxfId="745" priority="143">
      <formula>LEN(TRIM(K106))=0</formula>
    </cfRule>
  </conditionalFormatting>
  <conditionalFormatting sqref="K106:L106">
    <cfRule type="cellIs" dxfId="744" priority="142" operator="equal">
      <formula>"(blank)"</formula>
    </cfRule>
  </conditionalFormatting>
  <conditionalFormatting sqref="K106:L106">
    <cfRule type="containsText" dxfId="743" priority="141" operator="containsText" text="(egen kategori)">
      <formula>NOT(ISERROR(SEARCH("(egen kategori)",K106)))</formula>
    </cfRule>
  </conditionalFormatting>
  <conditionalFormatting sqref="J64:J68">
    <cfRule type="cellIs" dxfId="742" priority="94" operator="equal">
      <formula>"(blank)"</formula>
    </cfRule>
  </conditionalFormatting>
  <conditionalFormatting sqref="I123:K123">
    <cfRule type="containsBlanks" dxfId="741" priority="122">
      <formula>LEN(TRIM(I123))=0</formula>
    </cfRule>
  </conditionalFormatting>
  <conditionalFormatting sqref="I123:K123">
    <cfRule type="cellIs" dxfId="740" priority="121" operator="equal">
      <formula>"(blank)"</formula>
    </cfRule>
  </conditionalFormatting>
  <conditionalFormatting sqref="I123:K123">
    <cfRule type="containsText" dxfId="739" priority="120" operator="containsText" text="(egen kategori)">
      <formula>NOT(ISERROR(SEARCH("(egen kategori)",I123)))</formula>
    </cfRule>
  </conditionalFormatting>
  <conditionalFormatting sqref="L123">
    <cfRule type="containsBlanks" dxfId="738" priority="119">
      <formula>LEN(TRIM(L123))=0</formula>
    </cfRule>
  </conditionalFormatting>
  <conditionalFormatting sqref="L123">
    <cfRule type="cellIs" dxfId="737" priority="118" operator="equal">
      <formula>"(blank)"</formula>
    </cfRule>
  </conditionalFormatting>
  <conditionalFormatting sqref="L123">
    <cfRule type="containsText" dxfId="736" priority="117" operator="containsText" text="(egen kategori)">
      <formula>NOT(ISERROR(SEARCH("(egen kategori)",L123)))</formula>
    </cfRule>
  </conditionalFormatting>
  <conditionalFormatting sqref="L123">
    <cfRule type="cellIs" dxfId="735" priority="116" operator="equal">
      <formula>"(blank)"</formula>
    </cfRule>
  </conditionalFormatting>
  <conditionalFormatting sqref="M123">
    <cfRule type="containsBlanks" dxfId="734" priority="115">
      <formula>LEN(TRIM(M123))=0</formula>
    </cfRule>
  </conditionalFormatting>
  <conditionalFormatting sqref="M123">
    <cfRule type="cellIs" dxfId="733" priority="114" operator="equal">
      <formula>"(blank)"</formula>
    </cfRule>
  </conditionalFormatting>
  <conditionalFormatting sqref="M123">
    <cfRule type="containsText" dxfId="732" priority="113" operator="containsText" text="(egen kategori)">
      <formula>NOT(ISERROR(SEARCH("(egen kategori)",M123)))</formula>
    </cfRule>
  </conditionalFormatting>
  <conditionalFormatting sqref="M123">
    <cfRule type="cellIs" dxfId="731" priority="112" operator="equal">
      <formula>"(blank)"</formula>
    </cfRule>
  </conditionalFormatting>
  <conditionalFormatting sqref="J110:J121">
    <cfRule type="cellIs" dxfId="730" priority="35" operator="equal">
      <formula>"(blank)"</formula>
    </cfRule>
  </conditionalFormatting>
  <conditionalFormatting sqref="J110:J121">
    <cfRule type="containsText" dxfId="729" priority="34" operator="containsText" text="(egen kategori)">
      <formula>NOT(ISERROR(SEARCH("(egen kategori)",J110)))</formula>
    </cfRule>
  </conditionalFormatting>
  <conditionalFormatting sqref="M110:M121">
    <cfRule type="containsBlanks" dxfId="728" priority="32">
      <formula>LEN(TRIM(M110))=0</formula>
    </cfRule>
  </conditionalFormatting>
  <conditionalFormatting sqref="M110:M121">
    <cfRule type="cellIs" dxfId="727" priority="31" operator="equal">
      <formula>"(blank)"</formula>
    </cfRule>
  </conditionalFormatting>
  <conditionalFormatting sqref="M110:M121">
    <cfRule type="containsText" dxfId="726" priority="30" operator="containsText" text="(egen kategori)">
      <formula>NOT(ISERROR(SEARCH("(egen kategori)",M110)))</formula>
    </cfRule>
  </conditionalFormatting>
  <conditionalFormatting sqref="J67:J68">
    <cfRule type="containsBlanks" dxfId="725" priority="100">
      <formula>LEN(TRIM(J67))=0</formula>
    </cfRule>
  </conditionalFormatting>
  <conditionalFormatting sqref="J67:J68">
    <cfRule type="cellIs" dxfId="724" priority="99" operator="equal">
      <formula>"(blank)"</formula>
    </cfRule>
  </conditionalFormatting>
  <conditionalFormatting sqref="J67:J68">
    <cfRule type="containsText" dxfId="723" priority="98" operator="containsText" text="(egen kategori)">
      <formula>NOT(ISERROR(SEARCH("(egen kategori)",J67)))</formula>
    </cfRule>
  </conditionalFormatting>
  <conditionalFormatting sqref="J64:J68">
    <cfRule type="containsBlanks" dxfId="722" priority="90">
      <formula>LEN(TRIM(J64))=0</formula>
    </cfRule>
    <cfRule type="containsBlanks" dxfId="721" priority="97">
      <formula>LEN(TRIM(J64))=0</formula>
    </cfRule>
  </conditionalFormatting>
  <conditionalFormatting sqref="J64:J68">
    <cfRule type="cellIs" dxfId="720" priority="96" operator="equal">
      <formula>"(blank)"</formula>
    </cfRule>
  </conditionalFormatting>
  <conditionalFormatting sqref="J64:J68">
    <cfRule type="containsText" dxfId="719" priority="95" operator="containsText" text="(egen kategori)">
      <formula>NOT(ISERROR(SEARCH("(egen kategori)",J64)))</formula>
    </cfRule>
  </conditionalFormatting>
  <conditionalFormatting sqref="J64:J68">
    <cfRule type="containsBlanks" dxfId="718" priority="93">
      <formula>LEN(TRIM(J64))=0</formula>
    </cfRule>
  </conditionalFormatting>
  <conditionalFormatting sqref="J64:J68">
    <cfRule type="cellIs" dxfId="717" priority="92" operator="equal">
      <formula>"(blank)"</formula>
    </cfRule>
  </conditionalFormatting>
  <conditionalFormatting sqref="J64:J68">
    <cfRule type="containsText" dxfId="716" priority="91" operator="containsText" text="(egen kategori)">
      <formula>NOT(ISERROR(SEARCH("(egen kategori)",J64)))</formula>
    </cfRule>
  </conditionalFormatting>
  <conditionalFormatting sqref="I86:K86">
    <cfRule type="cellIs" dxfId="715" priority="89" operator="equal">
      <formula>"(blank)"</formula>
    </cfRule>
  </conditionalFormatting>
  <conditionalFormatting sqref="I87:I96">
    <cfRule type="cellIs" dxfId="714" priority="88" operator="equal">
      <formula>"(blank)"</formula>
    </cfRule>
  </conditionalFormatting>
  <conditionalFormatting sqref="I87:I96">
    <cfRule type="containsBlanks" dxfId="713" priority="87">
      <formula>LEN(TRIM(I87))=0</formula>
    </cfRule>
  </conditionalFormatting>
  <conditionalFormatting sqref="I87:I96">
    <cfRule type="cellIs" dxfId="712" priority="86" operator="equal">
      <formula>"(blank)"</formula>
    </cfRule>
  </conditionalFormatting>
  <conditionalFormatting sqref="I87:I96">
    <cfRule type="containsText" dxfId="711" priority="85" operator="containsText" text="(egen kategori)">
      <formula>NOT(ISERROR(SEARCH("(egen kategori)",I87)))</formula>
    </cfRule>
  </conditionalFormatting>
  <conditionalFormatting sqref="M87:M96">
    <cfRule type="cellIs" dxfId="710" priority="54" operator="equal">
      <formula>"(blank)"</formula>
    </cfRule>
  </conditionalFormatting>
  <conditionalFormatting sqref="L87:L96">
    <cfRule type="containsBlanks" dxfId="709" priority="52">
      <formula>LEN(TRIM(L87))=0</formula>
    </cfRule>
  </conditionalFormatting>
  <conditionalFormatting sqref="L87:L96">
    <cfRule type="cellIs" dxfId="708" priority="51" operator="equal">
      <formula>"(blank)"</formula>
    </cfRule>
  </conditionalFormatting>
  <conditionalFormatting sqref="L87:L96">
    <cfRule type="containsText" dxfId="707" priority="50" operator="containsText" text="(egen kategori)">
      <formula>NOT(ISERROR(SEARCH("(egen kategori)",L87)))</formula>
    </cfRule>
  </conditionalFormatting>
  <conditionalFormatting sqref="M87:M96">
    <cfRule type="cellIs" dxfId="706" priority="48" operator="equal">
      <formula>"(blank)"</formula>
    </cfRule>
  </conditionalFormatting>
  <conditionalFormatting sqref="J109:K109">
    <cfRule type="cellIs" dxfId="705" priority="46" operator="equal">
      <formula>"(blank)"</formula>
    </cfRule>
  </conditionalFormatting>
  <conditionalFormatting sqref="L86">
    <cfRule type="cellIs" dxfId="704" priority="70" operator="equal">
      <formula>"(blank)"</formula>
    </cfRule>
  </conditionalFormatting>
  <conditionalFormatting sqref="M86">
    <cfRule type="cellIs" dxfId="703" priority="69" operator="equal">
      <formula>"(blank)"</formula>
    </cfRule>
  </conditionalFormatting>
  <conditionalFormatting sqref="J90:J96">
    <cfRule type="containsBlanks" dxfId="702" priority="68">
      <formula>LEN(TRIM(J90))=0</formula>
    </cfRule>
  </conditionalFormatting>
  <conditionalFormatting sqref="J90:J96">
    <cfRule type="cellIs" dxfId="701" priority="67" operator="equal">
      <formula>"(blank)"</formula>
    </cfRule>
  </conditionalFormatting>
  <conditionalFormatting sqref="J90:J96">
    <cfRule type="containsText" dxfId="700" priority="66" operator="containsText" text="(egen kategori)">
      <formula>NOT(ISERROR(SEARCH("(egen kategori)",J90)))</formula>
    </cfRule>
  </conditionalFormatting>
  <conditionalFormatting sqref="J87:J96">
    <cfRule type="containsBlanks" dxfId="699" priority="58">
      <formula>LEN(TRIM(J87))=0</formula>
    </cfRule>
    <cfRule type="containsBlanks" dxfId="698" priority="65">
      <formula>LEN(TRIM(J87))=0</formula>
    </cfRule>
  </conditionalFormatting>
  <conditionalFormatting sqref="J87:J96">
    <cfRule type="cellIs" dxfId="697" priority="64" operator="equal">
      <formula>"(blank)"</formula>
    </cfRule>
  </conditionalFormatting>
  <conditionalFormatting sqref="J87:J96">
    <cfRule type="containsText" dxfId="696" priority="63" operator="containsText" text="(egen kategori)">
      <formula>NOT(ISERROR(SEARCH("(egen kategori)",J87)))</formula>
    </cfRule>
  </conditionalFormatting>
  <conditionalFormatting sqref="J87:J96">
    <cfRule type="cellIs" dxfId="695" priority="62" operator="equal">
      <formula>"(blank)"</formula>
    </cfRule>
  </conditionalFormatting>
  <conditionalFormatting sqref="J87:J96">
    <cfRule type="containsBlanks" dxfId="694" priority="61">
      <formula>LEN(TRIM(J87))=0</formula>
    </cfRule>
  </conditionalFormatting>
  <conditionalFormatting sqref="J87:J96">
    <cfRule type="cellIs" dxfId="693" priority="60" operator="equal">
      <formula>"(blank)"</formula>
    </cfRule>
  </conditionalFormatting>
  <conditionalFormatting sqref="J87:J96">
    <cfRule type="containsText" dxfId="692" priority="59" operator="containsText" text="(egen kategori)">
      <formula>NOT(ISERROR(SEARCH("(egen kategori)",J87)))</formula>
    </cfRule>
  </conditionalFormatting>
  <conditionalFormatting sqref="M87:M96">
    <cfRule type="containsBlanks" dxfId="691" priority="57">
      <formula>LEN(TRIM(M87))=0</formula>
    </cfRule>
  </conditionalFormatting>
  <conditionalFormatting sqref="M87:M96">
    <cfRule type="cellIs" dxfId="690" priority="56" operator="equal">
      <formula>"(blank)"</formula>
    </cfRule>
  </conditionalFormatting>
  <conditionalFormatting sqref="M87:M96">
    <cfRule type="containsText" dxfId="689" priority="55" operator="containsText" text="(egen kategori)">
      <formula>NOT(ISERROR(SEARCH("(egen kategori)",M87)))</formula>
    </cfRule>
  </conditionalFormatting>
  <conditionalFormatting sqref="L87:L96">
    <cfRule type="cellIs" dxfId="688" priority="53" operator="equal">
      <formula>"(blank)"</formula>
    </cfRule>
  </conditionalFormatting>
  <conditionalFormatting sqref="M87:M96">
    <cfRule type="containsBlanks" dxfId="687" priority="49">
      <formula>LEN(TRIM(M87))=0</formula>
    </cfRule>
  </conditionalFormatting>
  <conditionalFormatting sqref="M87:M96">
    <cfRule type="containsText" dxfId="686" priority="47" operator="containsText" text="(egen kategori)">
      <formula>NOT(ISERROR(SEARCH("(egen kategori)",M87)))</formula>
    </cfRule>
  </conditionalFormatting>
  <conditionalFormatting sqref="L109">
    <cfRule type="cellIs" dxfId="685" priority="45" operator="equal">
      <formula>"(blank)"</formula>
    </cfRule>
  </conditionalFormatting>
  <conditionalFormatting sqref="M109">
    <cfRule type="cellIs" dxfId="684" priority="44" operator="equal">
      <formula>"(blank)"</formula>
    </cfRule>
  </conditionalFormatting>
  <conditionalFormatting sqref="J113:J121">
    <cfRule type="containsBlanks" dxfId="683" priority="43">
      <formula>LEN(TRIM(J113))=0</formula>
    </cfRule>
  </conditionalFormatting>
  <conditionalFormatting sqref="J113:J121">
    <cfRule type="cellIs" dxfId="682" priority="42" operator="equal">
      <formula>"(blank)"</formula>
    </cfRule>
  </conditionalFormatting>
  <conditionalFormatting sqref="J113:J121">
    <cfRule type="containsText" dxfId="681" priority="41" operator="containsText" text="(egen kategori)">
      <formula>NOT(ISERROR(SEARCH("(egen kategori)",J113)))</formula>
    </cfRule>
  </conditionalFormatting>
  <conditionalFormatting sqref="J110:J121">
    <cfRule type="containsBlanks" dxfId="680" priority="33">
      <formula>LEN(TRIM(J110))=0</formula>
    </cfRule>
    <cfRule type="containsBlanks" dxfId="679" priority="40">
      <formula>LEN(TRIM(J110))=0</formula>
    </cfRule>
  </conditionalFormatting>
  <conditionalFormatting sqref="J110:J121">
    <cfRule type="cellIs" dxfId="678" priority="39" operator="equal">
      <formula>"(blank)"</formula>
    </cfRule>
  </conditionalFormatting>
  <conditionalFormatting sqref="J110:J121">
    <cfRule type="containsText" dxfId="677" priority="38" operator="containsText" text="(egen kategori)">
      <formula>NOT(ISERROR(SEARCH("(egen kategori)",J110)))</formula>
    </cfRule>
  </conditionalFormatting>
  <conditionalFormatting sqref="J110:J121">
    <cfRule type="cellIs" dxfId="676" priority="37" operator="equal">
      <formula>"(blank)"</formula>
    </cfRule>
  </conditionalFormatting>
  <conditionalFormatting sqref="J110:J121">
    <cfRule type="containsBlanks" dxfId="675" priority="36">
      <formula>LEN(TRIM(J110))=0</formula>
    </cfRule>
  </conditionalFormatting>
  <conditionalFormatting sqref="M110:M121">
    <cfRule type="cellIs" dxfId="674" priority="29" operator="equal">
      <formula>"(blank)"</formula>
    </cfRule>
  </conditionalFormatting>
  <conditionalFormatting sqref="L110:L121">
    <cfRule type="cellIs" dxfId="673" priority="28" operator="equal">
      <formula>"(blank)"</formula>
    </cfRule>
  </conditionalFormatting>
  <conditionalFormatting sqref="L110:L121">
    <cfRule type="containsBlanks" dxfId="672" priority="27">
      <formula>LEN(TRIM(L110))=0</formula>
    </cfRule>
  </conditionalFormatting>
  <conditionalFormatting sqref="L110:L121">
    <cfRule type="cellIs" dxfId="671" priority="26" operator="equal">
      <formula>"(blank)"</formula>
    </cfRule>
  </conditionalFormatting>
  <conditionalFormatting sqref="L110:L121">
    <cfRule type="containsText" dxfId="670" priority="25" operator="containsText" text="(egen kategori)">
      <formula>NOT(ISERROR(SEARCH("(egen kategori)",L110)))</formula>
    </cfRule>
  </conditionalFormatting>
  <conditionalFormatting sqref="M110:M121">
    <cfRule type="containsBlanks" dxfId="669" priority="24">
      <formula>LEN(TRIM(M110))=0</formula>
    </cfRule>
  </conditionalFormatting>
  <conditionalFormatting sqref="M110:M121">
    <cfRule type="cellIs" dxfId="668" priority="23" operator="equal">
      <formula>"(blank)"</formula>
    </cfRule>
  </conditionalFormatting>
  <conditionalFormatting sqref="M110:M121">
    <cfRule type="containsText" dxfId="667" priority="22" operator="containsText" text="(egen kategori)">
      <formula>NOT(ISERROR(SEARCH("(egen kategori)",M110)))</formula>
    </cfRule>
  </conditionalFormatting>
  <conditionalFormatting sqref="I110:I121">
    <cfRule type="cellIs" dxfId="666" priority="21" operator="equal">
      <formula>"(blank)"</formula>
    </cfRule>
  </conditionalFormatting>
  <conditionalFormatting sqref="I110:I121">
    <cfRule type="containsBlanks" dxfId="665" priority="20">
      <formula>LEN(TRIM(I110))=0</formula>
    </cfRule>
  </conditionalFormatting>
  <conditionalFormatting sqref="I110:I121">
    <cfRule type="cellIs" dxfId="664" priority="19" operator="equal">
      <formula>"(blank)"</formula>
    </cfRule>
  </conditionalFormatting>
  <conditionalFormatting sqref="I110:I121">
    <cfRule type="containsText" dxfId="663" priority="18" operator="containsText" text="(egen kategori)">
      <formula>NOT(ISERROR(SEARCH("(egen kategori)",I110)))</formula>
    </cfRule>
  </conditionalFormatting>
  <conditionalFormatting sqref="F86">
    <cfRule type="cellIs" dxfId="662" priority="17" operator="equal">
      <formula>"(blank)"</formula>
    </cfRule>
  </conditionalFormatting>
  <conditionalFormatting sqref="F63">
    <cfRule type="cellIs" dxfId="661" priority="16" operator="equal">
      <formula>"(blank)"</formula>
    </cfRule>
  </conditionalFormatting>
  <conditionalFormatting sqref="F40">
    <cfRule type="cellIs" dxfId="660" priority="15" operator="equal">
      <formula>"(blank)"</formula>
    </cfRule>
  </conditionalFormatting>
  <conditionalFormatting sqref="AD1:AD2">
    <cfRule type="cellIs" dxfId="659" priority="14" operator="equal">
      <formula>"(blank)"</formula>
    </cfRule>
  </conditionalFormatting>
  <conditionalFormatting sqref="AD70:AD123">
    <cfRule type="containsBlanks" dxfId="658" priority="13">
      <formula>LEN(TRIM(AD70))=0</formula>
    </cfRule>
  </conditionalFormatting>
  <conditionalFormatting sqref="AD70:AD123">
    <cfRule type="cellIs" dxfId="657" priority="12" operator="equal">
      <formula>"(blank)"</formula>
    </cfRule>
  </conditionalFormatting>
  <conditionalFormatting sqref="AD70:AD123">
    <cfRule type="containsText" dxfId="656" priority="11" operator="containsText" text="(egen kategori)">
      <formula>NOT(ISERROR(SEARCH("(egen kategori)",AD70)))</formula>
    </cfRule>
  </conditionalFormatting>
  <conditionalFormatting sqref="AD10:AD36">
    <cfRule type="containsBlanks" dxfId="655" priority="10">
      <formula>LEN(TRIM(AD10))=0</formula>
    </cfRule>
  </conditionalFormatting>
  <conditionalFormatting sqref="AD10:AD36">
    <cfRule type="cellIs" dxfId="654" priority="9" operator="equal">
      <formula>"(blank)"</formula>
    </cfRule>
  </conditionalFormatting>
  <conditionalFormatting sqref="AD10:AD36">
    <cfRule type="containsText" dxfId="653" priority="8" operator="containsText" text="(egen kategori)">
      <formula>NOT(ISERROR(SEARCH("(egen kategori)",AD10)))</formula>
    </cfRule>
  </conditionalFormatting>
  <conditionalFormatting sqref="AD5:AE5">
    <cfRule type="containsBlanks" dxfId="652" priority="7">
      <formula>LEN(TRIM(AD5))=0</formula>
    </cfRule>
  </conditionalFormatting>
  <conditionalFormatting sqref="AD5:AE5">
    <cfRule type="cellIs" dxfId="651" priority="6" operator="equal">
      <formula>"(blank)"</formula>
    </cfRule>
  </conditionalFormatting>
  <conditionalFormatting sqref="AD5:AE5">
    <cfRule type="containsText" dxfId="650" priority="5" operator="containsText" text="(egen kategori)">
      <formula>NOT(ISERROR(SEARCH("(egen kategori)",AD5)))</formula>
    </cfRule>
  </conditionalFormatting>
  <conditionalFormatting sqref="AD6:AD8">
    <cfRule type="containsBlanks" dxfId="649" priority="4">
      <formula>LEN(TRIM(AD6))=0</formula>
    </cfRule>
  </conditionalFormatting>
  <conditionalFormatting sqref="AD6:AD8">
    <cfRule type="cellIs" dxfId="648" priority="3" operator="equal">
      <formula>"(blank)"</formula>
    </cfRule>
  </conditionalFormatting>
  <conditionalFormatting sqref="AD6:AD8">
    <cfRule type="containsText" dxfId="647" priority="2" operator="containsText" text="(egen kategori)">
      <formula>NOT(ISERROR(SEARCH("(egen kategori)",AD6)))</formula>
    </cfRule>
  </conditionalFormatting>
  <conditionalFormatting sqref="AD6:AD8">
    <cfRule type="containsBlanks" dxfId="646" priority="1">
      <formula>LEN(TRIM(AD6))=0</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0CDEC-929B-4519-8A14-7809ECE6EDD5}">
  <sheetPr codeName="Sheet7">
    <tabColor rgb="FFF0E1DA"/>
  </sheetPr>
  <dimension ref="A1:AK123"/>
  <sheetViews>
    <sheetView showGridLines="0" zoomScaleNormal="100" workbookViewId="0">
      <selection activeCell="C34" sqref="C34:T35"/>
    </sheetView>
  </sheetViews>
  <sheetFormatPr defaultColWidth="8.85546875" defaultRowHeight="15" x14ac:dyDescent="0.25"/>
  <cols>
    <col min="1" max="1" width="2.28515625" style="7" customWidth="1"/>
    <col min="2" max="2" width="15.28515625" style="7" customWidth="1"/>
    <col min="3" max="3" width="15.5703125" style="7" bestFit="1" customWidth="1"/>
    <col min="4" max="4" width="15.42578125" style="8" customWidth="1"/>
    <col min="5" max="5" width="20.7109375" style="8" customWidth="1"/>
    <col min="6" max="6" width="22" style="8" customWidth="1"/>
    <col min="7" max="7" width="20.7109375" style="8" customWidth="1"/>
    <col min="8" max="8" width="3.28515625" style="7" customWidth="1"/>
    <col min="9" max="9" width="7.5703125" style="7" bestFit="1" customWidth="1"/>
    <col min="10" max="10" width="24" style="8" bestFit="1" customWidth="1"/>
    <col min="11" max="11" width="16.85546875" style="8" customWidth="1"/>
    <col min="12" max="12" width="22.85546875" style="8" bestFit="1" customWidth="1"/>
    <col min="13" max="13" width="16.85546875" style="8" customWidth="1"/>
    <col min="14" max="15" width="13.7109375" style="7" customWidth="1"/>
    <col min="16" max="20" width="9.7109375" style="7" customWidth="1"/>
    <col min="21" max="22" width="11.140625" style="7" customWidth="1"/>
    <col min="23" max="23" width="8.85546875" style="9"/>
    <col min="24" max="24" width="8.85546875" style="10"/>
    <col min="25" max="25" width="24.28515625" style="9" bestFit="1" customWidth="1"/>
    <col min="26" max="31" width="12.85546875" style="9" customWidth="1"/>
    <col min="32" max="16384" width="8.85546875" style="9"/>
  </cols>
  <sheetData>
    <row r="1" spans="3:37" x14ac:dyDescent="0.25">
      <c r="Y1" s="7"/>
    </row>
    <row r="2" spans="3:37" s="7" customFormat="1" x14ac:dyDescent="0.25">
      <c r="D2" s="8"/>
      <c r="E2" s="8"/>
      <c r="F2" s="8"/>
      <c r="G2" s="8"/>
      <c r="J2" s="8"/>
      <c r="K2" s="8"/>
      <c r="L2" s="8"/>
      <c r="M2" s="8"/>
      <c r="X2" s="11"/>
    </row>
    <row r="3" spans="3:37" s="7" customFormat="1" ht="22.9" customHeight="1" x14ac:dyDescent="0.25">
      <c r="C3" s="78" t="s">
        <v>37</v>
      </c>
      <c r="D3" s="78"/>
      <c r="E3" s="78"/>
      <c r="F3" s="78"/>
      <c r="G3" s="78"/>
      <c r="H3" s="78"/>
      <c r="I3" s="78"/>
      <c r="J3" s="78"/>
      <c r="K3" s="78"/>
      <c r="L3" s="78"/>
      <c r="M3" s="78"/>
      <c r="N3" s="78"/>
      <c r="O3" s="78"/>
      <c r="P3" s="78"/>
      <c r="Q3" s="78"/>
      <c r="R3" s="78"/>
      <c r="S3" s="78"/>
      <c r="T3" s="78"/>
      <c r="U3" s="78"/>
      <c r="V3" s="12"/>
      <c r="X3" s="11"/>
      <c r="Y3" s="77" t="s">
        <v>15</v>
      </c>
      <c r="Z3" s="77"/>
      <c r="AA3" s="77"/>
      <c r="AB3" s="77"/>
      <c r="AC3" s="77"/>
      <c r="AD3" s="77"/>
      <c r="AE3" s="77"/>
      <c r="AF3" s="77"/>
      <c r="AG3" s="13"/>
      <c r="AH3" s="13"/>
      <c r="AI3" s="13"/>
      <c r="AJ3" s="13"/>
      <c r="AK3" s="13"/>
    </row>
    <row r="4" spans="3:37" s="7" customFormat="1" ht="13.9" customHeight="1" x14ac:dyDescent="0.25">
      <c r="C4" s="78"/>
      <c r="D4" s="78"/>
      <c r="E4" s="78"/>
      <c r="F4" s="78"/>
      <c r="G4" s="78"/>
      <c r="H4" s="78"/>
      <c r="I4" s="78"/>
      <c r="J4" s="78"/>
      <c r="K4" s="78"/>
      <c r="L4" s="78"/>
      <c r="M4" s="78"/>
      <c r="N4" s="78"/>
      <c r="O4" s="78"/>
      <c r="P4" s="78"/>
      <c r="Q4" s="78"/>
      <c r="R4" s="78"/>
      <c r="S4" s="78"/>
      <c r="T4" s="78"/>
      <c r="U4" s="78"/>
      <c r="V4" s="12"/>
      <c r="X4" s="11"/>
      <c r="Y4" s="14"/>
      <c r="Z4" s="15"/>
      <c r="AA4" s="15"/>
      <c r="AB4" s="15"/>
      <c r="AC4" s="15"/>
      <c r="AD4" s="14"/>
      <c r="AE4" s="14"/>
      <c r="AF4" s="14"/>
      <c r="AG4" s="14"/>
      <c r="AH4" s="14"/>
      <c r="AI4" s="14"/>
      <c r="AJ4" s="14"/>
      <c r="AK4" s="14"/>
    </row>
    <row r="5" spans="3:37" s="7" customFormat="1" ht="13.9" customHeight="1" x14ac:dyDescent="0.25">
      <c r="C5" s="16"/>
      <c r="D5" s="16"/>
      <c r="E5" s="16"/>
      <c r="F5" s="16"/>
      <c r="G5" s="16"/>
      <c r="H5" s="16"/>
      <c r="I5" s="16"/>
      <c r="J5" s="16"/>
      <c r="K5" s="16"/>
      <c r="L5" s="16"/>
      <c r="M5" s="16"/>
      <c r="N5" s="16"/>
      <c r="O5" s="16"/>
      <c r="P5" s="16"/>
      <c r="Q5" s="16"/>
      <c r="R5" s="16"/>
      <c r="S5" s="16"/>
      <c r="T5" s="16"/>
      <c r="U5" s="17" t="s">
        <v>22</v>
      </c>
      <c r="X5" s="11"/>
      <c r="Y5" s="14"/>
      <c r="Z5" s="6" t="str">
        <f>IF($C$34="","Sparmål 1",$C$34)</f>
        <v>Italien</v>
      </c>
      <c r="AA5" s="6" t="str">
        <f>IF($C$57="","Sparmål 2",$C$57)</f>
        <v>Bil</v>
      </c>
      <c r="AB5" s="6" t="str">
        <f>IF($C$80="","Sparmål 3",$C$80)</f>
        <v>Lägenhet</v>
      </c>
      <c r="AC5" s="6" t="str">
        <f>IF($C$103="","Sparmål 4",$C$103)</f>
        <v>Pensionsspar</v>
      </c>
      <c r="AD5" s="4" t="s">
        <v>31</v>
      </c>
      <c r="AE5" s="4" t="s">
        <v>31</v>
      </c>
      <c r="AF5" s="18" t="s">
        <v>1</v>
      </c>
      <c r="AG5" s="14"/>
      <c r="AH5" s="14"/>
      <c r="AI5" s="14"/>
      <c r="AJ5" s="14"/>
      <c r="AK5" s="14"/>
    </row>
    <row r="6" spans="3:37" s="7" customFormat="1" ht="13.9" customHeight="1" x14ac:dyDescent="0.25">
      <c r="C6" s="16"/>
      <c r="D6" s="16"/>
      <c r="E6" s="16"/>
      <c r="F6" s="16"/>
      <c r="G6" s="16"/>
      <c r="H6" s="16"/>
      <c r="I6" s="16"/>
      <c r="J6" s="16"/>
      <c r="K6" s="16"/>
      <c r="L6" s="16"/>
      <c r="M6" s="16"/>
      <c r="N6" s="16"/>
      <c r="O6" s="16"/>
      <c r="P6" s="16"/>
      <c r="Q6" s="16"/>
      <c r="R6" s="16"/>
      <c r="S6" s="16"/>
      <c r="T6" s="16"/>
      <c r="U6" s="19">
        <f t="shared" ref="U6:U17" si="0">F41+F64+F87+F110</f>
        <v>4816.666666666667</v>
      </c>
      <c r="X6" s="11"/>
      <c r="Y6" s="20" t="s">
        <v>16</v>
      </c>
      <c r="Z6" s="1">
        <v>25</v>
      </c>
      <c r="AA6" s="1">
        <v>0</v>
      </c>
      <c r="AB6" s="1">
        <v>3000</v>
      </c>
      <c r="AC6" s="1">
        <v>500</v>
      </c>
      <c r="AD6" s="1"/>
      <c r="AE6" s="1"/>
      <c r="AF6" s="21">
        <f>ABS(SUM(Z6:AE6))</f>
        <v>3525</v>
      </c>
      <c r="AG6" s="14"/>
      <c r="AH6" s="14"/>
      <c r="AI6" s="14"/>
      <c r="AJ6" s="14"/>
      <c r="AK6" s="14"/>
    </row>
    <row r="7" spans="3:37" s="7" customFormat="1" ht="13.9" customHeight="1" x14ac:dyDescent="0.25">
      <c r="C7" s="16"/>
      <c r="D7" s="16"/>
      <c r="E7" s="16"/>
      <c r="F7" s="16"/>
      <c r="G7" s="16"/>
      <c r="H7" s="16"/>
      <c r="I7" s="16"/>
      <c r="J7" s="16"/>
      <c r="K7" s="16"/>
      <c r="L7" s="16"/>
      <c r="M7" s="16"/>
      <c r="N7" s="16"/>
      <c r="O7" s="16"/>
      <c r="P7" s="16"/>
      <c r="Q7" s="16"/>
      <c r="R7" s="16"/>
      <c r="S7" s="16"/>
      <c r="T7" s="16"/>
      <c r="U7" s="19">
        <f t="shared" si="0"/>
        <v>6108.3333333333339</v>
      </c>
      <c r="X7" s="11"/>
      <c r="Y7" s="20" t="s">
        <v>17</v>
      </c>
      <c r="Z7" s="1">
        <v>123</v>
      </c>
      <c r="AA7" s="1">
        <v>167</v>
      </c>
      <c r="AB7" s="1">
        <v>808</v>
      </c>
      <c r="AC7" s="1">
        <v>194</v>
      </c>
      <c r="AD7" s="1"/>
      <c r="AE7" s="1"/>
      <c r="AF7" s="21">
        <f>ABS(SUM(Z7:AE7))</f>
        <v>1292</v>
      </c>
      <c r="AG7" s="14"/>
      <c r="AH7" s="14"/>
      <c r="AI7" s="14"/>
      <c r="AJ7" s="14"/>
      <c r="AK7" s="14"/>
    </row>
    <row r="8" spans="3:37" s="7" customFormat="1" ht="13.9" customHeight="1" x14ac:dyDescent="0.25">
      <c r="C8" s="16"/>
      <c r="D8" s="16"/>
      <c r="E8" s="16"/>
      <c r="F8" s="16"/>
      <c r="G8" s="16"/>
      <c r="H8" s="16"/>
      <c r="I8" s="16"/>
      <c r="J8" s="16"/>
      <c r="K8" s="16"/>
      <c r="L8" s="16"/>
      <c r="M8" s="16"/>
      <c r="N8" s="16"/>
      <c r="O8" s="16"/>
      <c r="P8" s="16"/>
      <c r="Q8" s="16"/>
      <c r="R8" s="16"/>
      <c r="S8" s="16"/>
      <c r="T8" s="16"/>
      <c r="U8" s="19">
        <f t="shared" si="0"/>
        <v>7400</v>
      </c>
      <c r="X8" s="11"/>
      <c r="Y8" s="20" t="s">
        <v>18</v>
      </c>
      <c r="Z8" s="2">
        <v>0</v>
      </c>
      <c r="AA8" s="2">
        <v>0.02</v>
      </c>
      <c r="AB8" s="2">
        <v>4.4999999999999998E-2</v>
      </c>
      <c r="AC8" s="2">
        <v>4.4999999999999998E-2</v>
      </c>
      <c r="AD8" s="2"/>
      <c r="AE8" s="2"/>
      <c r="AF8" s="22">
        <f>IFERROR(AVERAGE(Z8:AE8),0)</f>
        <v>2.75E-2</v>
      </c>
      <c r="AG8" s="14"/>
      <c r="AH8" s="14"/>
      <c r="AI8" s="14"/>
      <c r="AJ8" s="14"/>
      <c r="AK8" s="14"/>
    </row>
    <row r="9" spans="3:37" s="7" customFormat="1" ht="13.9" customHeight="1" x14ac:dyDescent="0.25">
      <c r="C9" s="16"/>
      <c r="D9" s="16"/>
      <c r="E9" s="16"/>
      <c r="F9" s="16"/>
      <c r="G9" s="16"/>
      <c r="H9" s="16"/>
      <c r="I9" s="16"/>
      <c r="J9" s="16"/>
      <c r="K9" s="16"/>
      <c r="L9" s="16"/>
      <c r="M9" s="16"/>
      <c r="N9" s="16"/>
      <c r="O9" s="16"/>
      <c r="P9" s="16"/>
      <c r="Q9" s="16"/>
      <c r="R9" s="16"/>
      <c r="S9" s="16"/>
      <c r="T9" s="16"/>
      <c r="U9" s="19">
        <f t="shared" si="0"/>
        <v>8691.6666666666661</v>
      </c>
      <c r="X9" s="11"/>
      <c r="Y9" s="23"/>
      <c r="Z9" s="24"/>
      <c r="AA9" s="24"/>
      <c r="AB9" s="24"/>
      <c r="AC9" s="23"/>
      <c r="AD9" s="23"/>
      <c r="AE9" s="23"/>
      <c r="AF9" s="25"/>
      <c r="AG9" s="14"/>
      <c r="AH9" s="14"/>
      <c r="AI9" s="14"/>
      <c r="AJ9" s="14"/>
      <c r="AK9" s="14"/>
    </row>
    <row r="10" spans="3:37" s="7" customFormat="1" ht="13.9" customHeight="1" x14ac:dyDescent="0.25">
      <c r="C10" s="16"/>
      <c r="D10" s="16"/>
      <c r="E10" s="16"/>
      <c r="F10" s="16"/>
      <c r="G10" s="16"/>
      <c r="H10" s="16"/>
      <c r="I10" s="16"/>
      <c r="J10" s="16"/>
      <c r="K10" s="16"/>
      <c r="L10" s="16"/>
      <c r="M10" s="16"/>
      <c r="N10" s="16"/>
      <c r="O10" s="16"/>
      <c r="P10" s="16"/>
      <c r="Q10" s="16"/>
      <c r="R10" s="16"/>
      <c r="S10" s="16"/>
      <c r="T10" s="16"/>
      <c r="U10" s="19">
        <f t="shared" si="0"/>
        <v>9983.3333333333321</v>
      </c>
      <c r="X10" s="11">
        <v>1</v>
      </c>
      <c r="Y10" s="26" t="s">
        <v>3</v>
      </c>
      <c r="Z10" s="5">
        <f t="shared" ref="Z10:AE25" si="1">FV(ABS(Z$8)/12,$X10,-ABS(Z$7),-ABS(Z$6),1)</f>
        <v>148</v>
      </c>
      <c r="AA10" s="5">
        <f t="shared" si="1"/>
        <v>167.2783333333372</v>
      </c>
      <c r="AB10" s="5">
        <f t="shared" si="1"/>
        <v>3822.2799999999825</v>
      </c>
      <c r="AC10" s="5">
        <f t="shared" si="1"/>
        <v>696.60249999999576</v>
      </c>
      <c r="AD10" s="27">
        <f t="shared" si="1"/>
        <v>0</v>
      </c>
      <c r="AE10" s="27">
        <f t="shared" si="1"/>
        <v>0</v>
      </c>
      <c r="AF10" s="21">
        <f t="shared" ref="AF10:AF36" si="2">SUM(Z10:AE10)</f>
        <v>4834.1608333333152</v>
      </c>
      <c r="AG10" s="14"/>
      <c r="AH10" s="14"/>
      <c r="AI10" s="14"/>
      <c r="AJ10" s="14"/>
      <c r="AK10" s="14"/>
    </row>
    <row r="11" spans="3:37" s="7" customFormat="1" ht="13.9" customHeight="1" x14ac:dyDescent="0.25">
      <c r="C11" s="16"/>
      <c r="D11" s="16"/>
      <c r="E11" s="16"/>
      <c r="F11" s="16"/>
      <c r="G11" s="16"/>
      <c r="H11" s="16"/>
      <c r="I11" s="16"/>
      <c r="J11" s="16"/>
      <c r="K11" s="16"/>
      <c r="L11" s="16"/>
      <c r="M11" s="16"/>
      <c r="N11" s="16"/>
      <c r="O11" s="16"/>
      <c r="P11" s="16"/>
      <c r="Q11" s="16"/>
      <c r="R11" s="16"/>
      <c r="S11" s="16"/>
      <c r="T11" s="16"/>
      <c r="U11" s="19">
        <f t="shared" si="0"/>
        <v>11275</v>
      </c>
      <c r="X11" s="11">
        <v>2</v>
      </c>
      <c r="Y11" s="26" t="s">
        <v>4</v>
      </c>
      <c r="Z11" s="5">
        <f t="shared" si="1"/>
        <v>271</v>
      </c>
      <c r="AA11" s="5">
        <f t="shared" si="1"/>
        <v>334.83546388889846</v>
      </c>
      <c r="AB11" s="5">
        <f t="shared" si="1"/>
        <v>4647.6435499999698</v>
      </c>
      <c r="AC11" s="5">
        <f t="shared" si="1"/>
        <v>893.94225937499289</v>
      </c>
      <c r="AD11" s="27">
        <f t="shared" si="1"/>
        <v>0</v>
      </c>
      <c r="AE11" s="27">
        <f t="shared" si="1"/>
        <v>0</v>
      </c>
      <c r="AF11" s="21">
        <f t="shared" si="2"/>
        <v>6147.4212732638616</v>
      </c>
      <c r="AG11" s="14"/>
      <c r="AH11" s="14"/>
      <c r="AI11" s="14"/>
      <c r="AJ11" s="14"/>
      <c r="AK11" s="14"/>
    </row>
    <row r="12" spans="3:37" s="7" customFormat="1" ht="13.9" customHeight="1" x14ac:dyDescent="0.25">
      <c r="C12" s="16"/>
      <c r="D12" s="16"/>
      <c r="E12" s="16"/>
      <c r="F12" s="16"/>
      <c r="G12" s="16"/>
      <c r="H12" s="16"/>
      <c r="I12" s="16"/>
      <c r="J12" s="16"/>
      <c r="K12" s="16"/>
      <c r="L12" s="16"/>
      <c r="M12" s="16"/>
      <c r="N12" s="16"/>
      <c r="O12" s="16"/>
      <c r="P12" s="16"/>
      <c r="Q12" s="16"/>
      <c r="R12" s="16"/>
      <c r="S12" s="16"/>
      <c r="T12" s="16"/>
      <c r="U12" s="19">
        <f t="shared" si="0"/>
        <v>12566.666666666664</v>
      </c>
      <c r="X12" s="11">
        <v>3</v>
      </c>
      <c r="Y12" s="26" t="s">
        <v>5</v>
      </c>
      <c r="Z12" s="5">
        <f t="shared" si="1"/>
        <v>394</v>
      </c>
      <c r="AA12" s="5">
        <f t="shared" si="1"/>
        <v>502.67185632871463</v>
      </c>
      <c r="AB12" s="5">
        <f t="shared" si="1"/>
        <v>5476.1022133124334</v>
      </c>
      <c r="AC12" s="5">
        <f t="shared" si="1"/>
        <v>1092.0220428476403</v>
      </c>
      <c r="AD12" s="27">
        <f t="shared" si="1"/>
        <v>0</v>
      </c>
      <c r="AE12" s="27">
        <f t="shared" si="1"/>
        <v>0</v>
      </c>
      <c r="AF12" s="21">
        <f t="shared" si="2"/>
        <v>7464.7961124887888</v>
      </c>
      <c r="AG12" s="14"/>
      <c r="AH12" s="14"/>
      <c r="AI12" s="14"/>
      <c r="AJ12" s="14"/>
      <c r="AK12" s="14"/>
    </row>
    <row r="13" spans="3:37" s="7" customFormat="1" ht="13.9" customHeight="1" x14ac:dyDescent="0.25">
      <c r="C13" s="16"/>
      <c r="D13" s="16"/>
      <c r="E13" s="16"/>
      <c r="F13" s="16"/>
      <c r="G13" s="16"/>
      <c r="H13" s="16"/>
      <c r="I13" s="16"/>
      <c r="J13" s="16"/>
      <c r="K13" s="16"/>
      <c r="L13" s="16"/>
      <c r="M13" s="16"/>
      <c r="N13" s="16"/>
      <c r="O13" s="16"/>
      <c r="P13" s="16"/>
      <c r="Q13" s="16"/>
      <c r="R13" s="16"/>
      <c r="S13" s="16"/>
      <c r="T13" s="16"/>
      <c r="U13" s="19">
        <f t="shared" si="0"/>
        <v>13858.333333333332</v>
      </c>
      <c r="X13" s="11">
        <v>4</v>
      </c>
      <c r="Y13" s="26" t="s">
        <v>6</v>
      </c>
      <c r="Z13" s="5">
        <f t="shared" si="1"/>
        <v>517</v>
      </c>
      <c r="AA13" s="5">
        <f t="shared" si="1"/>
        <v>670.78797608927573</v>
      </c>
      <c r="AB13" s="5">
        <f t="shared" si="1"/>
        <v>6307.6675966123421</v>
      </c>
      <c r="AC13" s="5">
        <f t="shared" si="1"/>
        <v>1290.8446255083159</v>
      </c>
      <c r="AD13" s="27">
        <f t="shared" si="1"/>
        <v>0</v>
      </c>
      <c r="AE13" s="27">
        <f t="shared" si="1"/>
        <v>0</v>
      </c>
      <c r="AF13" s="21">
        <f t="shared" si="2"/>
        <v>8786.300198209934</v>
      </c>
      <c r="AG13" s="14"/>
      <c r="AH13" s="14"/>
      <c r="AI13" s="14"/>
      <c r="AJ13" s="14"/>
      <c r="AK13" s="14"/>
    </row>
    <row r="14" spans="3:37" s="7" customFormat="1" ht="13.9" customHeight="1" x14ac:dyDescent="0.25">
      <c r="C14" s="16"/>
      <c r="D14" s="16"/>
      <c r="E14" s="16"/>
      <c r="F14" s="16"/>
      <c r="G14" s="16"/>
      <c r="H14" s="16"/>
      <c r="I14" s="16"/>
      <c r="J14" s="16"/>
      <c r="K14" s="16"/>
      <c r="L14" s="16"/>
      <c r="M14" s="16"/>
      <c r="N14" s="16"/>
      <c r="O14" s="16"/>
      <c r="P14" s="16"/>
      <c r="Q14" s="16"/>
      <c r="R14" s="16"/>
      <c r="S14" s="16"/>
      <c r="T14" s="16"/>
      <c r="U14" s="19">
        <f t="shared" si="0"/>
        <v>15150</v>
      </c>
      <c r="X14" s="11">
        <v>5</v>
      </c>
      <c r="Y14" s="26" t="s">
        <v>7</v>
      </c>
      <c r="Z14" s="5">
        <f t="shared" si="1"/>
        <v>640</v>
      </c>
      <c r="AA14" s="5">
        <f t="shared" si="1"/>
        <v>839.18428938275679</v>
      </c>
      <c r="AB14" s="5">
        <f t="shared" si="1"/>
        <v>7142.3513500996396</v>
      </c>
      <c r="AC14" s="5">
        <f t="shared" si="1"/>
        <v>1490.4127928539722</v>
      </c>
      <c r="AD14" s="27">
        <f t="shared" si="1"/>
        <v>0</v>
      </c>
      <c r="AE14" s="27">
        <f t="shared" si="1"/>
        <v>0</v>
      </c>
      <c r="AF14" s="21">
        <f t="shared" si="2"/>
        <v>10111.948432336369</v>
      </c>
      <c r="AG14" s="14"/>
      <c r="AH14" s="14"/>
      <c r="AI14" s="14"/>
      <c r="AJ14" s="14"/>
      <c r="AK14" s="14"/>
    </row>
    <row r="15" spans="3:37" s="7" customFormat="1" ht="13.9" customHeight="1" x14ac:dyDescent="0.25">
      <c r="C15" s="16"/>
      <c r="D15" s="16"/>
      <c r="E15" s="16"/>
      <c r="F15" s="16"/>
      <c r="G15" s="16"/>
      <c r="H15" s="16"/>
      <c r="I15" s="16"/>
      <c r="J15" s="16"/>
      <c r="K15" s="16"/>
      <c r="L15" s="16"/>
      <c r="M15" s="16"/>
      <c r="N15" s="16"/>
      <c r="O15" s="16"/>
      <c r="P15" s="16"/>
      <c r="Q15" s="16"/>
      <c r="R15" s="16"/>
      <c r="S15" s="16"/>
      <c r="T15" s="16"/>
      <c r="U15" s="19">
        <f t="shared" si="0"/>
        <v>16441.666666666668</v>
      </c>
      <c r="X15" s="11">
        <v>6</v>
      </c>
      <c r="Y15" s="26" t="s">
        <v>8</v>
      </c>
      <c r="Z15" s="5">
        <f t="shared" si="1"/>
        <v>763</v>
      </c>
      <c r="AA15" s="5">
        <f t="shared" si="1"/>
        <v>1007.8612631983987</v>
      </c>
      <c r="AB15" s="5">
        <f t="shared" si="1"/>
        <v>7980.1651676624933</v>
      </c>
      <c r="AC15" s="5">
        <f t="shared" si="1"/>
        <v>1690.7293408271701</v>
      </c>
      <c r="AD15" s="27">
        <f t="shared" si="1"/>
        <v>0</v>
      </c>
      <c r="AE15" s="27">
        <f t="shared" si="1"/>
        <v>0</v>
      </c>
      <c r="AF15" s="21">
        <f t="shared" si="2"/>
        <v>11441.755771688064</v>
      </c>
      <c r="AG15" s="14"/>
      <c r="AH15" s="14"/>
      <c r="AI15" s="14"/>
      <c r="AJ15" s="14"/>
      <c r="AK15" s="14"/>
    </row>
    <row r="16" spans="3:37" s="7" customFormat="1" ht="13.9" customHeight="1" x14ac:dyDescent="0.25">
      <c r="C16" s="16"/>
      <c r="D16" s="16"/>
      <c r="E16" s="16"/>
      <c r="F16" s="16"/>
      <c r="G16" s="16"/>
      <c r="H16" s="16"/>
      <c r="I16" s="16"/>
      <c r="J16" s="16"/>
      <c r="K16" s="16"/>
      <c r="L16" s="16"/>
      <c r="M16" s="16"/>
      <c r="N16" s="16"/>
      <c r="O16" s="16"/>
      <c r="P16" s="16"/>
      <c r="Q16" s="16"/>
      <c r="R16" s="16"/>
      <c r="S16" s="16"/>
      <c r="T16" s="16"/>
      <c r="U16" s="19">
        <f t="shared" si="0"/>
        <v>17733.333333333336</v>
      </c>
      <c r="X16" s="11">
        <v>7</v>
      </c>
      <c r="Y16" s="26" t="s">
        <v>9</v>
      </c>
      <c r="Z16" s="5">
        <f t="shared" si="1"/>
        <v>886</v>
      </c>
      <c r="AA16" s="5">
        <f t="shared" si="1"/>
        <v>1176.8193653037351</v>
      </c>
      <c r="AB16" s="5">
        <f t="shared" si="1"/>
        <v>8821.120787041189</v>
      </c>
      <c r="AC16" s="5">
        <f t="shared" si="1"/>
        <v>1891.7970758552628</v>
      </c>
      <c r="AD16" s="27">
        <f t="shared" si="1"/>
        <v>0</v>
      </c>
      <c r="AE16" s="27">
        <f t="shared" si="1"/>
        <v>0</v>
      </c>
      <c r="AF16" s="21">
        <f t="shared" si="2"/>
        <v>12775.737228200185</v>
      </c>
      <c r="AG16" s="14"/>
      <c r="AH16" s="14"/>
      <c r="AI16" s="14"/>
      <c r="AJ16" s="14"/>
      <c r="AK16" s="14"/>
    </row>
    <row r="17" spans="3:37" s="7" customFormat="1" ht="13.9" customHeight="1" x14ac:dyDescent="0.25">
      <c r="C17" s="16"/>
      <c r="D17" s="16"/>
      <c r="E17" s="16"/>
      <c r="F17" s="16"/>
      <c r="G17" s="16"/>
      <c r="H17" s="16"/>
      <c r="I17" s="16"/>
      <c r="J17" s="16"/>
      <c r="K17" s="16"/>
      <c r="L17" s="16"/>
      <c r="M17" s="16"/>
      <c r="N17" s="16"/>
      <c r="O17" s="16"/>
      <c r="P17" s="16"/>
      <c r="Q17" s="16"/>
      <c r="R17" s="16"/>
      <c r="S17" s="16"/>
      <c r="T17" s="16"/>
      <c r="U17" s="19">
        <f t="shared" si="0"/>
        <v>19025</v>
      </c>
      <c r="X17" s="11">
        <v>8</v>
      </c>
      <c r="Y17" s="26" t="s">
        <v>10</v>
      </c>
      <c r="Z17" s="5">
        <f t="shared" si="1"/>
        <v>1009</v>
      </c>
      <c r="AA17" s="5">
        <f t="shared" si="1"/>
        <v>1346.0590642459299</v>
      </c>
      <c r="AB17" s="5">
        <f t="shared" si="1"/>
        <v>9665.2299899925929</v>
      </c>
      <c r="AC17" s="5">
        <f t="shared" si="1"/>
        <v>2093.6188148897195</v>
      </c>
      <c r="AD17" s="27">
        <f t="shared" si="1"/>
        <v>0</v>
      </c>
      <c r="AE17" s="27">
        <f t="shared" si="1"/>
        <v>0</v>
      </c>
      <c r="AF17" s="21">
        <f t="shared" si="2"/>
        <v>14113.907869128243</v>
      </c>
      <c r="AG17" s="14"/>
      <c r="AH17" s="14"/>
      <c r="AI17" s="14"/>
      <c r="AJ17" s="14"/>
      <c r="AK17" s="14"/>
    </row>
    <row r="18" spans="3:37" s="7" customFormat="1" ht="13.9" customHeight="1" x14ac:dyDescent="0.25">
      <c r="C18" s="16"/>
      <c r="D18" s="16"/>
      <c r="E18" s="16"/>
      <c r="F18" s="16"/>
      <c r="G18" s="16"/>
      <c r="H18" s="16"/>
      <c r="I18" s="16"/>
      <c r="J18" s="16"/>
      <c r="K18" s="16"/>
      <c r="L18" s="16"/>
      <c r="M18" s="16"/>
      <c r="N18" s="16"/>
      <c r="O18" s="16"/>
      <c r="P18" s="16"/>
      <c r="Q18" s="16"/>
      <c r="R18" s="16"/>
      <c r="S18" s="16"/>
      <c r="T18" s="16"/>
      <c r="U18" s="16"/>
      <c r="V18" s="16"/>
      <c r="X18" s="11">
        <v>9</v>
      </c>
      <c r="Y18" s="26" t="s">
        <v>11</v>
      </c>
      <c r="Z18" s="5">
        <f t="shared" si="1"/>
        <v>1132</v>
      </c>
      <c r="AA18" s="5">
        <f t="shared" si="1"/>
        <v>1515.5808293529999</v>
      </c>
      <c r="AB18" s="5">
        <f t="shared" si="1"/>
        <v>10512.504602455061</v>
      </c>
      <c r="AC18" s="5">
        <f t="shared" si="1"/>
        <v>2296.197385445555</v>
      </c>
      <c r="AD18" s="27">
        <f t="shared" si="1"/>
        <v>0</v>
      </c>
      <c r="AE18" s="27">
        <f t="shared" si="1"/>
        <v>0</v>
      </c>
      <c r="AF18" s="21">
        <f t="shared" si="2"/>
        <v>15456.282817253616</v>
      </c>
      <c r="AG18" s="14"/>
      <c r="AH18" s="14"/>
      <c r="AI18" s="14"/>
      <c r="AJ18" s="14"/>
      <c r="AK18" s="14"/>
    </row>
    <row r="19" spans="3:37" s="7" customFormat="1" ht="13.9" customHeight="1" x14ac:dyDescent="0.25">
      <c r="C19" s="16"/>
      <c r="D19" s="16"/>
      <c r="E19" s="16"/>
      <c r="F19" s="16"/>
      <c r="G19" s="16"/>
      <c r="H19" s="16"/>
      <c r="I19" s="16"/>
      <c r="J19" s="16"/>
      <c r="K19" s="16"/>
      <c r="L19" s="16"/>
      <c r="M19" s="16"/>
      <c r="N19" s="16"/>
      <c r="O19" s="16"/>
      <c r="P19" s="16"/>
      <c r="Q19" s="16"/>
      <c r="R19" s="16"/>
      <c r="S19" s="16"/>
      <c r="T19" s="16"/>
      <c r="U19" s="16"/>
      <c r="V19" s="16"/>
      <c r="X19" s="11">
        <v>10</v>
      </c>
      <c r="Y19" s="26" t="s">
        <v>12</v>
      </c>
      <c r="Z19" s="5">
        <f t="shared" si="1"/>
        <v>1255</v>
      </c>
      <c r="AA19" s="5">
        <f t="shared" si="1"/>
        <v>1685.3851307352677</v>
      </c>
      <c r="AB19" s="5">
        <f t="shared" si="1"/>
        <v>11362.956494714232</v>
      </c>
      <c r="AC19" s="5">
        <f t="shared" si="1"/>
        <v>2499.5356256409673</v>
      </c>
      <c r="AD19" s="27">
        <f t="shared" si="1"/>
        <v>0</v>
      </c>
      <c r="AE19" s="27">
        <f t="shared" si="1"/>
        <v>0</v>
      </c>
      <c r="AF19" s="21">
        <f t="shared" si="2"/>
        <v>16802.877251090467</v>
      </c>
      <c r="AG19" s="14"/>
      <c r="AH19" s="14"/>
      <c r="AI19" s="14"/>
      <c r="AJ19" s="14"/>
      <c r="AK19" s="14"/>
    </row>
    <row r="20" spans="3:37" s="7" customFormat="1" ht="13.9" customHeight="1" x14ac:dyDescent="0.25">
      <c r="C20" s="16"/>
      <c r="D20" s="16"/>
      <c r="E20" s="16"/>
      <c r="F20" s="16"/>
      <c r="G20" s="16"/>
      <c r="H20" s="16"/>
      <c r="I20" s="16"/>
      <c r="J20" s="16"/>
      <c r="K20" s="16"/>
      <c r="L20" s="16"/>
      <c r="M20" s="16"/>
      <c r="N20" s="16"/>
      <c r="O20" s="16"/>
      <c r="P20" s="16"/>
      <c r="Q20" s="16"/>
      <c r="R20" s="16"/>
      <c r="S20" s="16"/>
      <c r="T20" s="16"/>
      <c r="U20" s="16"/>
      <c r="V20" s="16"/>
      <c r="X20" s="11">
        <v>11</v>
      </c>
      <c r="Y20" s="26" t="s">
        <v>13</v>
      </c>
      <c r="Z20" s="5">
        <f t="shared" si="1"/>
        <v>1378</v>
      </c>
      <c r="AA20" s="5">
        <f t="shared" si="1"/>
        <v>1855.4724392864957</v>
      </c>
      <c r="AB20" s="5">
        <f t="shared" si="1"/>
        <v>12216.597581569386</v>
      </c>
      <c r="AC20" s="5">
        <f t="shared" si="1"/>
        <v>2703.6363842371156</v>
      </c>
      <c r="AD20" s="27">
        <f t="shared" si="1"/>
        <v>0</v>
      </c>
      <c r="AE20" s="27">
        <f t="shared" si="1"/>
        <v>0</v>
      </c>
      <c r="AF20" s="21">
        <f t="shared" si="2"/>
        <v>18153.706405092998</v>
      </c>
      <c r="AG20" s="14"/>
      <c r="AH20" s="14"/>
      <c r="AI20" s="14"/>
      <c r="AJ20" s="14"/>
      <c r="AK20" s="14"/>
    </row>
    <row r="21" spans="3:37" s="7" customFormat="1" ht="13.9" customHeight="1" x14ac:dyDescent="0.25">
      <c r="C21" s="16"/>
      <c r="D21" s="16"/>
      <c r="E21" s="16"/>
      <c r="F21" s="16"/>
      <c r="G21" s="16"/>
      <c r="H21" s="16"/>
      <c r="I21" s="16"/>
      <c r="J21" s="16"/>
      <c r="K21" s="16"/>
      <c r="L21" s="16"/>
      <c r="M21" s="16"/>
      <c r="N21" s="16"/>
      <c r="O21" s="16"/>
      <c r="P21" s="16"/>
      <c r="Q21" s="16"/>
      <c r="R21" s="16"/>
      <c r="S21" s="16"/>
      <c r="T21" s="16"/>
      <c r="U21" s="16"/>
      <c r="V21" s="16"/>
      <c r="X21" s="11">
        <v>12</v>
      </c>
      <c r="Y21" s="26" t="s">
        <v>14</v>
      </c>
      <c r="Z21" s="5">
        <f t="shared" si="1"/>
        <v>1501</v>
      </c>
      <c r="AA21" s="5">
        <f t="shared" si="1"/>
        <v>2025.8432266853122</v>
      </c>
      <c r="AB21" s="5">
        <f t="shared" si="1"/>
        <v>13073.439822500266</v>
      </c>
      <c r="AC21" s="5">
        <f t="shared" si="1"/>
        <v>2908.5025206780033</v>
      </c>
      <c r="AD21" s="27">
        <f t="shared" si="1"/>
        <v>0</v>
      </c>
      <c r="AE21" s="27">
        <f t="shared" si="1"/>
        <v>0</v>
      </c>
      <c r="AF21" s="21">
        <f t="shared" si="2"/>
        <v>19508.785569863583</v>
      </c>
      <c r="AG21" s="14"/>
      <c r="AH21" s="14"/>
      <c r="AI21" s="14"/>
      <c r="AJ21" s="14"/>
      <c r="AK21" s="14"/>
    </row>
    <row r="22" spans="3:37" s="7" customFormat="1" ht="13.9" customHeight="1" x14ac:dyDescent="0.25">
      <c r="C22" s="16"/>
      <c r="D22" s="16"/>
      <c r="E22" s="16"/>
      <c r="F22" s="16"/>
      <c r="G22" s="16"/>
      <c r="H22" s="16"/>
      <c r="I22" s="16"/>
      <c r="J22" s="16"/>
      <c r="K22" s="16"/>
      <c r="L22" s="16"/>
      <c r="M22" s="16"/>
      <c r="N22" s="16"/>
      <c r="O22" s="16"/>
      <c r="P22" s="16"/>
      <c r="Q22" s="16"/>
      <c r="R22" s="16"/>
      <c r="S22" s="16"/>
      <c r="T22" s="16"/>
      <c r="U22" s="16"/>
      <c r="V22" s="28"/>
      <c r="X22" s="11">
        <v>24</v>
      </c>
      <c r="Y22" s="8" t="str">
        <f t="shared" ref="Y22:Y36" si="3">"Efter "&amp;X22/12&amp;" år"</f>
        <v>Efter 2 år</v>
      </c>
      <c r="Z22" s="5">
        <f t="shared" si="1"/>
        <v>2977</v>
      </c>
      <c r="AA22" s="5">
        <f t="shared" si="1"/>
        <v>4092.5767936130401</v>
      </c>
      <c r="AB22" s="5">
        <f t="shared" si="1"/>
        <v>23609.651708003075</v>
      </c>
      <c r="AC22" s="5">
        <f t="shared" si="1"/>
        <v>5427.6512257657669</v>
      </c>
      <c r="AD22" s="27">
        <f t="shared" si="1"/>
        <v>0</v>
      </c>
      <c r="AE22" s="27">
        <f t="shared" si="1"/>
        <v>0</v>
      </c>
      <c r="AF22" s="21">
        <f t="shared" si="2"/>
        <v>36106.879727381878</v>
      </c>
      <c r="AG22" s="14"/>
      <c r="AH22" s="14"/>
      <c r="AI22" s="14"/>
      <c r="AJ22" s="14"/>
      <c r="AK22" s="14"/>
    </row>
    <row r="23" spans="3:37" s="7" customFormat="1" ht="13.9" customHeight="1" x14ac:dyDescent="0.25">
      <c r="C23" s="16"/>
      <c r="D23" s="16"/>
      <c r="E23" s="16"/>
      <c r="F23" s="16"/>
      <c r="G23" s="16"/>
      <c r="H23" s="16"/>
      <c r="I23" s="16"/>
      <c r="J23" s="16"/>
      <c r="K23" s="16"/>
      <c r="L23" s="16"/>
      <c r="M23" s="16"/>
      <c r="N23" s="16"/>
      <c r="O23" s="16"/>
      <c r="P23" s="16"/>
      <c r="Q23" s="16"/>
      <c r="R23" s="16"/>
      <c r="S23" s="16"/>
      <c r="T23" s="16"/>
      <c r="U23" s="16"/>
      <c r="V23" s="28"/>
      <c r="X23" s="11">
        <f>X22+12</f>
        <v>36</v>
      </c>
      <c r="Y23" s="8" t="str">
        <f t="shared" si="3"/>
        <v>Efter 3 år</v>
      </c>
      <c r="Z23" s="5">
        <f t="shared" si="1"/>
        <v>4453</v>
      </c>
      <c r="AA23" s="5">
        <f t="shared" si="1"/>
        <v>6201.0260459544961</v>
      </c>
      <c r="AB23" s="5">
        <f t="shared" si="1"/>
        <v>34629.8953241165</v>
      </c>
      <c r="AC23" s="5">
        <f t="shared" si="1"/>
        <v>8062.529181616499</v>
      </c>
      <c r="AD23" s="27">
        <f t="shared" si="1"/>
        <v>0</v>
      </c>
      <c r="AE23" s="27">
        <f t="shared" si="1"/>
        <v>0</v>
      </c>
      <c r="AF23" s="21">
        <f t="shared" si="2"/>
        <v>53346.450551687492</v>
      </c>
      <c r="AG23" s="14"/>
      <c r="AH23" s="14"/>
      <c r="AI23" s="14"/>
      <c r="AJ23" s="14"/>
      <c r="AK23" s="14"/>
    </row>
    <row r="24" spans="3:37" s="7" customFormat="1" ht="13.9" customHeight="1" x14ac:dyDescent="0.25">
      <c r="C24" s="16"/>
      <c r="D24" s="16"/>
      <c r="E24" s="16"/>
      <c r="F24" s="16"/>
      <c r="G24" s="16"/>
      <c r="H24" s="16"/>
      <c r="I24" s="16"/>
      <c r="J24" s="16"/>
      <c r="K24" s="16"/>
      <c r="L24" s="16"/>
      <c r="M24" s="16"/>
      <c r="N24" s="16"/>
      <c r="O24" s="16"/>
      <c r="P24" s="16"/>
      <c r="Q24" s="16"/>
      <c r="R24" s="16"/>
      <c r="S24" s="16"/>
      <c r="T24" s="16"/>
      <c r="U24" s="16"/>
      <c r="V24" s="28"/>
      <c r="X24" s="11">
        <f>X23+12</f>
        <v>48</v>
      </c>
      <c r="Y24" s="8" t="str">
        <f t="shared" si="3"/>
        <v>Efter 4 år</v>
      </c>
      <c r="Z24" s="5">
        <f t="shared" si="1"/>
        <v>5929</v>
      </c>
      <c r="AA24" s="5">
        <f t="shared" si="1"/>
        <v>8352.032987941644</v>
      </c>
      <c r="AB24" s="5">
        <f t="shared" si="1"/>
        <v>46156.407003858825</v>
      </c>
      <c r="AC24" s="5">
        <f t="shared" si="1"/>
        <v>10818.452969762313</v>
      </c>
      <c r="AD24" s="27">
        <f t="shared" si="1"/>
        <v>0</v>
      </c>
      <c r="AE24" s="27">
        <f t="shared" si="1"/>
        <v>0</v>
      </c>
      <c r="AF24" s="21">
        <f t="shared" si="2"/>
        <v>71255.892961562786</v>
      </c>
      <c r="AG24" s="14"/>
      <c r="AH24" s="14"/>
      <c r="AI24" s="14"/>
      <c r="AJ24" s="14"/>
      <c r="AK24" s="14"/>
    </row>
    <row r="25" spans="3:37" s="7" customFormat="1" ht="13.9" customHeight="1" x14ac:dyDescent="0.25">
      <c r="C25" s="16"/>
      <c r="D25" s="16"/>
      <c r="E25" s="16"/>
      <c r="F25" s="16"/>
      <c r="G25" s="16"/>
      <c r="H25" s="16"/>
      <c r="I25" s="16"/>
      <c r="J25" s="16"/>
      <c r="K25" s="16"/>
      <c r="L25" s="16"/>
      <c r="M25" s="16"/>
      <c r="N25" s="16"/>
      <c r="O25" s="16"/>
      <c r="P25" s="16"/>
      <c r="Q25" s="16"/>
      <c r="R25" s="16"/>
      <c r="S25" s="16"/>
      <c r="T25" s="16"/>
      <c r="U25" s="16"/>
      <c r="V25" s="28"/>
      <c r="X25" s="11">
        <f>X24+12</f>
        <v>60</v>
      </c>
      <c r="Y25" s="8" t="str">
        <f t="shared" si="3"/>
        <v>Efter 5 år</v>
      </c>
      <c r="Z25" s="5">
        <f t="shared" si="1"/>
        <v>7405</v>
      </c>
      <c r="AA25" s="5">
        <f t="shared" si="1"/>
        <v>10546.456619119197</v>
      </c>
      <c r="AB25" s="5">
        <f t="shared" si="1"/>
        <v>58212.444613496904</v>
      </c>
      <c r="AC25" s="5">
        <f t="shared" si="1"/>
        <v>13700.983414560764</v>
      </c>
      <c r="AD25" s="27">
        <f t="shared" si="1"/>
        <v>0</v>
      </c>
      <c r="AE25" s="27">
        <f t="shared" si="1"/>
        <v>0</v>
      </c>
      <c r="AF25" s="21">
        <f t="shared" si="2"/>
        <v>89864.884647176863</v>
      </c>
      <c r="AG25" s="14"/>
      <c r="AH25" s="14"/>
      <c r="AI25" s="14"/>
      <c r="AJ25" s="14"/>
      <c r="AK25" s="14"/>
    </row>
    <row r="26" spans="3:37" s="7" customFormat="1" ht="13.9" customHeight="1" x14ac:dyDescent="0.25">
      <c r="C26" s="16"/>
      <c r="D26" s="16"/>
      <c r="E26" s="16"/>
      <c r="F26" s="16"/>
      <c r="G26" s="16"/>
      <c r="H26" s="16"/>
      <c r="I26" s="16"/>
      <c r="J26" s="16"/>
      <c r="K26" s="16"/>
      <c r="L26" s="16"/>
      <c r="M26" s="16"/>
      <c r="N26" s="16"/>
      <c r="O26" s="16"/>
      <c r="P26" s="16"/>
      <c r="Q26" s="16"/>
      <c r="R26" s="16"/>
      <c r="S26" s="16"/>
      <c r="T26" s="16"/>
      <c r="U26" s="16"/>
      <c r="V26" s="28"/>
      <c r="X26" s="11">
        <f t="shared" ref="X26:X36" si="4">X25+60</f>
        <v>120</v>
      </c>
      <c r="Y26" s="8" t="str">
        <f t="shared" si="3"/>
        <v>Efter 10 år</v>
      </c>
      <c r="Z26" s="5">
        <f t="shared" ref="Z26:AE36" si="5">FV(ABS(Z$8)/12,$X26,-ABS(Z$7),-ABS(Z$6),1)</f>
        <v>14785</v>
      </c>
      <c r="AA26" s="5">
        <f t="shared" si="5"/>
        <v>22201.123578479393</v>
      </c>
      <c r="AB26" s="5">
        <f t="shared" si="5"/>
        <v>127327.15202159436</v>
      </c>
      <c r="AC26" s="5">
        <f t="shared" si="5"/>
        <v>30225.919279716767</v>
      </c>
      <c r="AD26" s="27">
        <f t="shared" si="5"/>
        <v>0</v>
      </c>
      <c r="AE26" s="27">
        <f t="shared" si="5"/>
        <v>0</v>
      </c>
      <c r="AF26" s="21">
        <f t="shared" si="2"/>
        <v>194539.19487979051</v>
      </c>
      <c r="AG26" s="14"/>
      <c r="AH26" s="14"/>
      <c r="AI26" s="14"/>
      <c r="AJ26" s="14"/>
      <c r="AK26" s="14"/>
    </row>
    <row r="27" spans="3:37" s="7" customFormat="1" ht="13.9" customHeight="1" x14ac:dyDescent="0.25">
      <c r="C27" s="16"/>
      <c r="D27" s="16"/>
      <c r="E27" s="16"/>
      <c r="F27" s="16"/>
      <c r="G27" s="16"/>
      <c r="H27" s="16"/>
      <c r="I27" s="16"/>
      <c r="J27" s="16"/>
      <c r="K27" s="16"/>
      <c r="L27" s="16"/>
      <c r="M27" s="16"/>
      <c r="N27" s="16"/>
      <c r="O27" s="16"/>
      <c r="P27" s="16"/>
      <c r="Q27" s="16"/>
      <c r="R27" s="16"/>
      <c r="S27" s="16"/>
      <c r="T27" s="16"/>
      <c r="U27" s="16"/>
      <c r="V27" s="28"/>
      <c r="X27" s="11">
        <f t="shared" si="4"/>
        <v>180</v>
      </c>
      <c r="Y27" s="8" t="str">
        <f t="shared" si="3"/>
        <v>Efter 15 år</v>
      </c>
      <c r="Z27" s="5">
        <f t="shared" si="5"/>
        <v>22165</v>
      </c>
      <c r="AA27" s="5">
        <f t="shared" si="5"/>
        <v>35080.450431003381</v>
      </c>
      <c r="AB27" s="5">
        <f t="shared" si="5"/>
        <v>213844.6538918016</v>
      </c>
      <c r="AC27" s="5">
        <f t="shared" si="5"/>
        <v>50911.764930149002</v>
      </c>
      <c r="AD27" s="27">
        <f t="shared" si="5"/>
        <v>0</v>
      </c>
      <c r="AE27" s="27">
        <f t="shared" si="5"/>
        <v>0</v>
      </c>
      <c r="AF27" s="21">
        <f t="shared" si="2"/>
        <v>322001.86925295397</v>
      </c>
      <c r="AG27" s="14"/>
      <c r="AH27" s="14"/>
      <c r="AI27" s="14"/>
      <c r="AJ27" s="14"/>
      <c r="AK27" s="14"/>
    </row>
    <row r="28" spans="3:37" s="7" customFormat="1" ht="13.9" customHeight="1" x14ac:dyDescent="0.25">
      <c r="C28" s="16"/>
      <c r="D28" s="16"/>
      <c r="E28" s="16"/>
      <c r="F28" s="16"/>
      <c r="G28" s="16"/>
      <c r="H28" s="16"/>
      <c r="I28" s="16"/>
      <c r="J28" s="16"/>
      <c r="K28" s="16"/>
      <c r="L28" s="16"/>
      <c r="M28" s="16"/>
      <c r="N28" s="16"/>
      <c r="O28" s="16"/>
      <c r="P28" s="16"/>
      <c r="Q28" s="16"/>
      <c r="R28" s="16"/>
      <c r="S28" s="16"/>
      <c r="T28" s="16"/>
      <c r="U28" s="16"/>
      <c r="V28" s="28"/>
      <c r="X28" s="11">
        <f t="shared" si="4"/>
        <v>240</v>
      </c>
      <c r="Y28" s="8" t="str">
        <f t="shared" si="3"/>
        <v>Efter 20 år</v>
      </c>
      <c r="Z28" s="5">
        <f t="shared" si="5"/>
        <v>29545</v>
      </c>
      <c r="AA28" s="5">
        <f t="shared" si="5"/>
        <v>49313.123123630234</v>
      </c>
      <c r="AB28" s="5">
        <f t="shared" si="5"/>
        <v>322146.90113511897</v>
      </c>
      <c r="AC28" s="5">
        <f t="shared" si="5"/>
        <v>76806.220059368134</v>
      </c>
      <c r="AD28" s="27">
        <f t="shared" si="5"/>
        <v>0</v>
      </c>
      <c r="AE28" s="27">
        <f t="shared" si="5"/>
        <v>0</v>
      </c>
      <c r="AF28" s="21">
        <f t="shared" si="2"/>
        <v>477811.24431811733</v>
      </c>
      <c r="AG28" s="14"/>
      <c r="AH28" s="14"/>
      <c r="AI28" s="14"/>
      <c r="AJ28" s="14"/>
      <c r="AK28" s="14"/>
    </row>
    <row r="29" spans="3:37" s="7" customFormat="1" ht="13.9" customHeight="1" x14ac:dyDescent="0.25">
      <c r="C29" s="16"/>
      <c r="D29" s="16"/>
      <c r="E29" s="16"/>
      <c r="F29" s="16"/>
      <c r="G29" s="16"/>
      <c r="H29" s="16"/>
      <c r="I29" s="16"/>
      <c r="J29" s="16"/>
      <c r="K29" s="16"/>
      <c r="L29" s="16"/>
      <c r="M29" s="16"/>
      <c r="N29" s="16"/>
      <c r="O29" s="16"/>
      <c r="P29" s="16"/>
      <c r="Q29" s="16"/>
      <c r="R29" s="16"/>
      <c r="S29" s="16"/>
      <c r="T29" s="16"/>
      <c r="U29" s="16"/>
      <c r="V29" s="28"/>
      <c r="X29" s="11">
        <f t="shared" si="4"/>
        <v>300</v>
      </c>
      <c r="Y29" s="8" t="str">
        <f t="shared" si="3"/>
        <v>Efter 25 år</v>
      </c>
      <c r="Z29" s="5">
        <f t="shared" si="5"/>
        <v>36925</v>
      </c>
      <c r="AA29" s="5">
        <f t="shared" si="5"/>
        <v>65041.349784462851</v>
      </c>
      <c r="AB29" s="5">
        <f t="shared" si="5"/>
        <v>457719.20158767898</v>
      </c>
      <c r="AC29" s="5">
        <f t="shared" si="5"/>
        <v>109220.7907648753</v>
      </c>
      <c r="AD29" s="27">
        <f t="shared" si="5"/>
        <v>0</v>
      </c>
      <c r="AE29" s="27">
        <f t="shared" si="5"/>
        <v>0</v>
      </c>
      <c r="AF29" s="21">
        <f t="shared" si="2"/>
        <v>668906.34213701705</v>
      </c>
      <c r="AG29" s="14"/>
      <c r="AH29" s="14"/>
      <c r="AI29" s="14"/>
      <c r="AJ29" s="14"/>
      <c r="AK29" s="14"/>
    </row>
    <row r="30" spans="3:37" s="7" customFormat="1" ht="13.9" customHeight="1" x14ac:dyDescent="0.25">
      <c r="C30" s="16"/>
      <c r="D30" s="16"/>
      <c r="E30" s="16"/>
      <c r="F30" s="16"/>
      <c r="G30" s="16"/>
      <c r="H30" s="16"/>
      <c r="I30" s="16"/>
      <c r="J30" s="16"/>
      <c r="K30" s="16"/>
      <c r="L30" s="16"/>
      <c r="M30" s="16"/>
      <c r="N30" s="16"/>
      <c r="O30" s="16"/>
      <c r="P30" s="16"/>
      <c r="Q30" s="16"/>
      <c r="R30" s="16"/>
      <c r="S30" s="16"/>
      <c r="T30" s="16"/>
      <c r="U30" s="16"/>
      <c r="V30" s="28"/>
      <c r="X30" s="11">
        <f t="shared" si="4"/>
        <v>360</v>
      </c>
      <c r="Y30" s="8" t="str">
        <f t="shared" si="3"/>
        <v>Efter 30 år</v>
      </c>
      <c r="Z30" s="5">
        <f t="shared" si="5"/>
        <v>44305</v>
      </c>
      <c r="AA30" s="5">
        <f t="shared" si="5"/>
        <v>82422.281619049289</v>
      </c>
      <c r="AB30" s="5">
        <f t="shared" si="5"/>
        <v>627428.0406730402</v>
      </c>
      <c r="AC30" s="5">
        <f t="shared" si="5"/>
        <v>149797.21489811424</v>
      </c>
      <c r="AD30" s="27">
        <f t="shared" si="5"/>
        <v>0</v>
      </c>
      <c r="AE30" s="27">
        <f t="shared" si="5"/>
        <v>0</v>
      </c>
      <c r="AF30" s="21">
        <f t="shared" si="2"/>
        <v>903952.53719020367</v>
      </c>
      <c r="AG30" s="14"/>
      <c r="AH30" s="14"/>
      <c r="AI30" s="14"/>
      <c r="AJ30" s="14"/>
      <c r="AK30" s="14"/>
    </row>
    <row r="31" spans="3:37" s="7" customFormat="1" ht="13.9" customHeight="1" x14ac:dyDescent="0.25">
      <c r="C31" s="16"/>
      <c r="D31" s="16"/>
      <c r="E31" s="16"/>
      <c r="F31" s="16"/>
      <c r="G31" s="16"/>
      <c r="H31" s="16"/>
      <c r="I31" s="16"/>
      <c r="J31" s="16"/>
      <c r="K31" s="16"/>
      <c r="L31" s="16"/>
      <c r="M31" s="16"/>
      <c r="N31" s="16"/>
      <c r="O31" s="16"/>
      <c r="P31" s="16"/>
      <c r="Q31" s="16"/>
      <c r="R31" s="16"/>
      <c r="S31" s="16"/>
      <c r="T31" s="16"/>
      <c r="U31" s="16"/>
      <c r="V31" s="28"/>
      <c r="X31" s="11">
        <f t="shared" si="4"/>
        <v>420</v>
      </c>
      <c r="Y31" s="8" t="str">
        <f t="shared" si="3"/>
        <v>Efter 35 år</v>
      </c>
      <c r="Z31" s="5">
        <f t="shared" si="5"/>
        <v>51685</v>
      </c>
      <c r="AA31" s="5">
        <f t="shared" si="5"/>
        <v>101629.5831129195</v>
      </c>
      <c r="AB31" s="5">
        <f t="shared" si="5"/>
        <v>839868.85614610405</v>
      </c>
      <c r="AC31" s="5">
        <f t="shared" si="5"/>
        <v>200590.6130399188</v>
      </c>
      <c r="AD31" s="27">
        <f t="shared" si="5"/>
        <v>0</v>
      </c>
      <c r="AE31" s="27">
        <f t="shared" si="5"/>
        <v>0</v>
      </c>
      <c r="AF31" s="21">
        <f t="shared" si="2"/>
        <v>1193774.0522989423</v>
      </c>
      <c r="AG31" s="14"/>
      <c r="AH31" s="14"/>
      <c r="AI31" s="14"/>
      <c r="AJ31" s="14"/>
      <c r="AK31" s="14"/>
    </row>
    <row r="32" spans="3:37" s="7" customFormat="1" ht="13.9" customHeight="1" x14ac:dyDescent="0.25">
      <c r="C32" s="29"/>
      <c r="D32" s="29"/>
      <c r="E32" s="29"/>
      <c r="F32" s="29"/>
      <c r="G32" s="29"/>
      <c r="H32" s="29"/>
      <c r="I32" s="29"/>
      <c r="J32" s="29"/>
      <c r="K32" s="29"/>
      <c r="L32" s="29"/>
      <c r="M32" s="29"/>
      <c r="N32" s="29"/>
      <c r="O32" s="29"/>
      <c r="P32" s="29"/>
      <c r="Q32" s="29"/>
      <c r="R32" s="29"/>
      <c r="S32" s="29"/>
      <c r="T32" s="29"/>
      <c r="V32" s="28"/>
      <c r="X32" s="11">
        <f t="shared" si="4"/>
        <v>480</v>
      </c>
      <c r="Y32" s="8" t="str">
        <f t="shared" si="3"/>
        <v>Efter 40 år</v>
      </c>
      <c r="Z32" s="5">
        <f t="shared" si="5"/>
        <v>59065</v>
      </c>
      <c r="AA32" s="5">
        <f t="shared" si="5"/>
        <v>122855.1672293195</v>
      </c>
      <c r="AB32" s="5">
        <f t="shared" si="5"/>
        <v>1105801.3810640317</v>
      </c>
      <c r="AC32" s="5">
        <f t="shared" si="5"/>
        <v>264173.57654404984</v>
      </c>
      <c r="AD32" s="27">
        <f t="shared" si="5"/>
        <v>0</v>
      </c>
      <c r="AE32" s="27">
        <f t="shared" si="5"/>
        <v>0</v>
      </c>
      <c r="AF32" s="21">
        <f t="shared" si="2"/>
        <v>1551895.1248374011</v>
      </c>
      <c r="AG32" s="14"/>
      <c r="AH32" s="14"/>
      <c r="AI32" s="14"/>
      <c r="AJ32" s="14"/>
      <c r="AK32" s="14"/>
    </row>
    <row r="33" spans="2:37" s="7" customFormat="1" ht="22.9" customHeight="1" x14ac:dyDescent="0.25">
      <c r="B33" s="30"/>
      <c r="C33" s="31"/>
      <c r="D33" s="32" cm="1">
        <f t="array" aca="1" ref="D33" ca="1">INDIRECT("D"&amp;SUM(--NOT(ISBLANK(#REF!)))+11)</f>
        <v>0</v>
      </c>
      <c r="E33" s="33">
        <f t="shared" ref="E33:G33" ca="1" si="6">IFERROR(C33-D33,NA())</f>
        <v>0</v>
      </c>
      <c r="F33" s="33">
        <f t="shared" ca="1" si="6"/>
        <v>0</v>
      </c>
      <c r="G33" s="33">
        <f t="shared" ca="1" si="6"/>
        <v>0</v>
      </c>
      <c r="H33" s="11"/>
      <c r="I33" s="31"/>
      <c r="J33" s="32" cm="1">
        <f t="array" aca="1" ref="J33" ca="1">INDIRECT("D"&amp;SUM(--NOT(ISBLANK(#REF!)))+11)</f>
        <v>0</v>
      </c>
      <c r="K33" s="33">
        <f t="shared" ref="K33:M33" ca="1" si="7">IFERROR(I33-J33,NA())</f>
        <v>0</v>
      </c>
      <c r="L33" s="33">
        <f t="shared" ca="1" si="7"/>
        <v>0</v>
      </c>
      <c r="M33" s="33">
        <f t="shared" ca="1" si="7"/>
        <v>0</v>
      </c>
      <c r="N33" s="11"/>
      <c r="V33" s="28"/>
      <c r="X33" s="11">
        <f t="shared" si="4"/>
        <v>540</v>
      </c>
      <c r="Y33" s="8" t="str">
        <f t="shared" si="3"/>
        <v>Efter 45 år</v>
      </c>
      <c r="Z33" s="5">
        <f t="shared" si="5"/>
        <v>66445</v>
      </c>
      <c r="AA33" s="5">
        <f t="shared" si="5"/>
        <v>146311.11293966044</v>
      </c>
      <c r="AB33" s="5">
        <f t="shared" si="5"/>
        <v>1438694.6042977325</v>
      </c>
      <c r="AC33" s="5">
        <f t="shared" si="5"/>
        <v>343766.4645150617</v>
      </c>
      <c r="AD33" s="27">
        <f t="shared" si="5"/>
        <v>0</v>
      </c>
      <c r="AE33" s="27">
        <f t="shared" si="5"/>
        <v>0</v>
      </c>
      <c r="AF33" s="21">
        <f t="shared" si="2"/>
        <v>1995217.1817524545</v>
      </c>
      <c r="AG33" s="14"/>
      <c r="AH33" s="14"/>
      <c r="AI33" s="14"/>
      <c r="AJ33" s="14"/>
      <c r="AK33" s="14"/>
    </row>
    <row r="34" spans="2:37" s="7" customFormat="1" ht="22.9" customHeight="1" x14ac:dyDescent="0.25">
      <c r="B34" s="75" t="s">
        <v>20</v>
      </c>
      <c r="C34" s="76" t="s">
        <v>24</v>
      </c>
      <c r="D34" s="76"/>
      <c r="E34" s="76"/>
      <c r="F34" s="76"/>
      <c r="G34" s="76"/>
      <c r="H34" s="76"/>
      <c r="I34" s="76"/>
      <c r="J34" s="76"/>
      <c r="K34" s="76"/>
      <c r="L34" s="76"/>
      <c r="M34" s="76"/>
      <c r="N34" s="76"/>
      <c r="O34" s="76"/>
      <c r="P34" s="76"/>
      <c r="Q34" s="76"/>
      <c r="R34" s="76"/>
      <c r="S34" s="76"/>
      <c r="T34" s="76"/>
      <c r="V34" s="28"/>
      <c r="X34" s="11">
        <f t="shared" si="4"/>
        <v>600</v>
      </c>
      <c r="Y34" s="8" t="str">
        <f t="shared" si="3"/>
        <v>Efter 50 år</v>
      </c>
      <c r="Z34" s="5">
        <f t="shared" si="5"/>
        <v>73825</v>
      </c>
      <c r="AA34" s="5">
        <f t="shared" si="5"/>
        <v>172231.7842460094</v>
      </c>
      <c r="AB34" s="5">
        <f t="shared" si="5"/>
        <v>1855408.9498224983</v>
      </c>
      <c r="AC34" s="5">
        <f t="shared" si="5"/>
        <v>443400.50902062282</v>
      </c>
      <c r="AD34" s="27">
        <f t="shared" si="5"/>
        <v>0</v>
      </c>
      <c r="AE34" s="27">
        <f t="shared" si="5"/>
        <v>0</v>
      </c>
      <c r="AF34" s="21">
        <f t="shared" si="2"/>
        <v>2544866.2430891306</v>
      </c>
      <c r="AG34" s="14"/>
      <c r="AH34" s="14"/>
      <c r="AI34" s="14"/>
      <c r="AJ34" s="14"/>
      <c r="AK34" s="14"/>
    </row>
    <row r="35" spans="2:37" s="7" customFormat="1" ht="18" customHeight="1" x14ac:dyDescent="0.25">
      <c r="B35" s="75"/>
      <c r="C35" s="76"/>
      <c r="D35" s="76"/>
      <c r="E35" s="76"/>
      <c r="F35" s="76"/>
      <c r="G35" s="76"/>
      <c r="H35" s="76"/>
      <c r="I35" s="76"/>
      <c r="J35" s="76"/>
      <c r="K35" s="76"/>
      <c r="L35" s="76"/>
      <c r="M35" s="76"/>
      <c r="N35" s="76"/>
      <c r="O35" s="76"/>
      <c r="P35" s="76"/>
      <c r="Q35" s="76"/>
      <c r="R35" s="76"/>
      <c r="S35" s="76"/>
      <c r="T35" s="76"/>
      <c r="X35" s="11">
        <f t="shared" si="4"/>
        <v>660</v>
      </c>
      <c r="Y35" s="8" t="str">
        <f t="shared" si="3"/>
        <v>Efter 55 år</v>
      </c>
      <c r="Z35" s="5">
        <f t="shared" si="5"/>
        <v>81205</v>
      </c>
      <c r="AA35" s="5">
        <f t="shared" si="5"/>
        <v>200876.1718681877</v>
      </c>
      <c r="AB35" s="5">
        <f t="shared" si="5"/>
        <v>2377050.2259028642</v>
      </c>
      <c r="AC35" s="5">
        <f t="shared" si="5"/>
        <v>568121.98951460305</v>
      </c>
      <c r="AD35" s="27">
        <f t="shared" si="5"/>
        <v>0</v>
      </c>
      <c r="AE35" s="27">
        <f t="shared" si="5"/>
        <v>0</v>
      </c>
      <c r="AF35" s="21">
        <f t="shared" si="2"/>
        <v>3227253.3872856554</v>
      </c>
      <c r="AG35" s="14"/>
      <c r="AH35" s="14"/>
      <c r="AI35" s="14"/>
      <c r="AJ35" s="14"/>
      <c r="AK35" s="14"/>
    </row>
    <row r="36" spans="2:37" ht="21" customHeight="1" x14ac:dyDescent="0.25">
      <c r="B36" s="9"/>
      <c r="C36" s="29"/>
      <c r="D36" s="29"/>
      <c r="E36" s="29"/>
      <c r="F36" s="29"/>
      <c r="G36" s="29"/>
      <c r="H36" s="29"/>
      <c r="I36" s="29"/>
      <c r="J36" s="29"/>
      <c r="K36" s="29"/>
      <c r="L36" s="29"/>
      <c r="M36" s="29"/>
      <c r="N36" s="29"/>
      <c r="O36" s="29"/>
      <c r="P36" s="29"/>
      <c r="Q36" s="29"/>
      <c r="R36" s="29"/>
      <c r="S36" s="29"/>
      <c r="T36" s="29"/>
      <c r="X36" s="11">
        <f t="shared" si="4"/>
        <v>720</v>
      </c>
      <c r="Y36" s="8" t="str">
        <f t="shared" si="3"/>
        <v>Efter 60 år</v>
      </c>
      <c r="Z36" s="5">
        <f t="shared" si="5"/>
        <v>88585</v>
      </c>
      <c r="AA36" s="5">
        <f t="shared" si="5"/>
        <v>232530.48099283746</v>
      </c>
      <c r="AB36" s="5">
        <f t="shared" si="5"/>
        <v>3030038.5951131601</v>
      </c>
      <c r="AC36" s="5">
        <f t="shared" si="5"/>
        <v>724247.81752655422</v>
      </c>
      <c r="AD36" s="27">
        <f t="shared" si="5"/>
        <v>0</v>
      </c>
      <c r="AE36" s="27">
        <f t="shared" si="5"/>
        <v>0</v>
      </c>
      <c r="AF36" s="21">
        <f t="shared" si="2"/>
        <v>4075401.8936325517</v>
      </c>
      <c r="AG36" s="34"/>
      <c r="AH36" s="34"/>
      <c r="AI36" s="34"/>
    </row>
    <row r="37" spans="2:37" x14ac:dyDescent="0.25">
      <c r="B37" s="9"/>
      <c r="D37" s="35" t="s">
        <v>19</v>
      </c>
      <c r="E37" s="36" t="s">
        <v>0</v>
      </c>
      <c r="F37" s="36" t="s">
        <v>21</v>
      </c>
      <c r="G37" s="37"/>
      <c r="H37" s="38"/>
      <c r="J37" s="39"/>
      <c r="K37" s="37"/>
      <c r="L37" s="37"/>
      <c r="M37" s="37"/>
      <c r="N37" s="38"/>
      <c r="O37" s="38"/>
      <c r="Y37" s="40"/>
      <c r="Z37" s="41"/>
      <c r="AA37" s="41"/>
      <c r="AB37" s="41"/>
      <c r="AC37" s="41"/>
      <c r="AD37" s="40"/>
      <c r="AE37" s="40"/>
      <c r="AF37" s="40"/>
      <c r="AG37" s="34"/>
      <c r="AH37" s="34"/>
      <c r="AI37" s="34"/>
    </row>
    <row r="38" spans="2:37" x14ac:dyDescent="0.25">
      <c r="B38" s="9"/>
      <c r="C38" s="42"/>
      <c r="D38" s="3">
        <v>25</v>
      </c>
      <c r="E38" s="3">
        <v>1500</v>
      </c>
      <c r="F38" s="3">
        <v>12</v>
      </c>
      <c r="G38" s="43"/>
      <c r="H38" s="44"/>
      <c r="I38" s="42"/>
      <c r="J38" s="43"/>
      <c r="K38" s="43"/>
      <c r="L38" s="43"/>
      <c r="M38" s="43"/>
      <c r="N38" s="44"/>
      <c r="O38" s="44"/>
      <c r="Y38" s="40"/>
      <c r="Z38" s="41"/>
      <c r="AA38" s="41"/>
      <c r="AB38" s="41"/>
      <c r="AC38" s="41"/>
      <c r="AD38" s="40"/>
      <c r="AE38" s="40"/>
      <c r="AF38" s="40"/>
      <c r="AG38" s="34"/>
      <c r="AH38" s="34"/>
      <c r="AI38" s="34"/>
    </row>
    <row r="39" spans="2:37" x14ac:dyDescent="0.25">
      <c r="B39" s="9"/>
      <c r="C39" s="42"/>
      <c r="D39" s="43"/>
      <c r="E39" s="43"/>
      <c r="F39" s="43"/>
      <c r="G39" s="43"/>
      <c r="H39" s="44"/>
      <c r="I39" s="42"/>
      <c r="J39" s="43"/>
      <c r="K39" s="43"/>
      <c r="L39" s="43"/>
      <c r="M39" s="43"/>
      <c r="N39" s="44"/>
      <c r="O39" s="44"/>
      <c r="Y39" s="40"/>
      <c r="Z39" s="41"/>
      <c r="AA39" s="41"/>
      <c r="AB39" s="41"/>
      <c r="AC39" s="41"/>
      <c r="AD39" s="40"/>
      <c r="AE39" s="40"/>
      <c r="AF39" s="40"/>
      <c r="AG39" s="34"/>
      <c r="AH39" s="34"/>
      <c r="AI39" s="34"/>
    </row>
    <row r="40" spans="2:37" x14ac:dyDescent="0.25">
      <c r="B40" s="9"/>
      <c r="C40" s="9"/>
      <c r="D40" s="45" t="s">
        <v>30</v>
      </c>
      <c r="E40" s="45" t="s">
        <v>32</v>
      </c>
      <c r="F40" s="45" t="s">
        <v>33</v>
      </c>
      <c r="G40" s="45" t="s">
        <v>23</v>
      </c>
      <c r="H40" s="9"/>
      <c r="I40" s="9"/>
      <c r="J40" s="46"/>
      <c r="K40" s="46"/>
      <c r="L40" s="46"/>
      <c r="M40" s="46"/>
      <c r="N40" s="9"/>
      <c r="O40" s="9"/>
      <c r="Y40" s="40"/>
      <c r="Z40" s="41"/>
      <c r="AA40" s="41"/>
      <c r="AB40" s="41"/>
      <c r="AC40" s="41"/>
      <c r="AD40" s="40"/>
      <c r="AE40" s="40"/>
      <c r="AF40" s="40"/>
      <c r="AG40" s="34"/>
      <c r="AH40" s="34"/>
      <c r="AI40" s="34"/>
    </row>
    <row r="41" spans="2:37" x14ac:dyDescent="0.25">
      <c r="B41" s="9"/>
      <c r="C41" s="47">
        <v>44197</v>
      </c>
      <c r="D41" s="5">
        <f>IF($D$38="","",D38+E41)</f>
        <v>125</v>
      </c>
      <c r="E41" s="1">
        <v>100</v>
      </c>
      <c r="F41" s="5">
        <f>IFERROR(IF($D$38="",0,D38+G41),0)</f>
        <v>147.91666666666669</v>
      </c>
      <c r="G41" s="5">
        <f>IFERROR(($E$38-$D$38)/$F$38,0)</f>
        <v>122.91666666666667</v>
      </c>
      <c r="H41" s="44"/>
      <c r="I41" s="47"/>
      <c r="J41" s="48"/>
      <c r="K41" s="48"/>
      <c r="L41" s="48"/>
      <c r="M41" s="48"/>
      <c r="N41" s="44"/>
      <c r="O41" s="44"/>
      <c r="Y41" s="40"/>
      <c r="Z41" s="41"/>
      <c r="AA41" s="41"/>
      <c r="AB41" s="41"/>
      <c r="AC41" s="41"/>
      <c r="AD41" s="40"/>
      <c r="AE41" s="40"/>
      <c r="AF41" s="40"/>
      <c r="AG41" s="34"/>
      <c r="AH41" s="34"/>
      <c r="AI41" s="34"/>
    </row>
    <row r="42" spans="2:37" x14ac:dyDescent="0.25">
      <c r="B42" s="9"/>
      <c r="C42" s="47">
        <v>44228</v>
      </c>
      <c r="D42" s="5">
        <f>IF($D$38="","",D41+E42)</f>
        <v>250</v>
      </c>
      <c r="E42" s="1">
        <v>125</v>
      </c>
      <c r="F42" s="5">
        <f>IFERROR(IF($D$38="",0,F41+G42),0)</f>
        <v>270.83333333333337</v>
      </c>
      <c r="G42" s="5">
        <f t="shared" ref="G42:G52" si="8">IFERROR(($E$38-$D$38)/$F$38,0)</f>
        <v>122.91666666666667</v>
      </c>
      <c r="H42" s="44"/>
      <c r="I42" s="47"/>
      <c r="J42" s="48"/>
      <c r="K42" s="48"/>
      <c r="L42" s="48"/>
      <c r="M42" s="48"/>
      <c r="N42" s="44"/>
      <c r="O42" s="44"/>
      <c r="Y42" s="40"/>
      <c r="Z42" s="41"/>
      <c r="AA42" s="41"/>
      <c r="AB42" s="41"/>
      <c r="AC42" s="41"/>
      <c r="AD42" s="40"/>
      <c r="AE42" s="40"/>
      <c r="AF42" s="40"/>
      <c r="AG42" s="34"/>
      <c r="AH42" s="34"/>
      <c r="AI42" s="34"/>
    </row>
    <row r="43" spans="2:37" x14ac:dyDescent="0.25">
      <c r="B43" s="9"/>
      <c r="C43" s="47">
        <v>44256</v>
      </c>
      <c r="D43" s="5">
        <f t="shared" ref="D43:D52" si="9">IF($D$38="","",D42+E43)</f>
        <v>373</v>
      </c>
      <c r="E43" s="1">
        <v>123</v>
      </c>
      <c r="F43" s="5">
        <f t="shared" ref="F43:F52" si="10">IFERROR(IF($D$38="",0,F42+G43),0)</f>
        <v>393.75000000000006</v>
      </c>
      <c r="G43" s="5">
        <f t="shared" si="8"/>
        <v>122.91666666666667</v>
      </c>
      <c r="H43" s="44"/>
      <c r="I43" s="47"/>
      <c r="J43" s="48"/>
      <c r="K43" s="48"/>
      <c r="L43" s="48"/>
      <c r="M43" s="48"/>
      <c r="N43" s="44"/>
      <c r="O43" s="44"/>
      <c r="Y43" s="40"/>
      <c r="Z43" s="41"/>
      <c r="AA43" s="41"/>
      <c r="AB43" s="41"/>
      <c r="AC43" s="41"/>
      <c r="AD43" s="40"/>
      <c r="AE43" s="40"/>
      <c r="AF43" s="40"/>
      <c r="AG43" s="34"/>
      <c r="AH43" s="34"/>
      <c r="AI43" s="34"/>
    </row>
    <row r="44" spans="2:37" x14ac:dyDescent="0.25">
      <c r="C44" s="47">
        <v>44287</v>
      </c>
      <c r="D44" s="5">
        <f t="shared" si="9"/>
        <v>496</v>
      </c>
      <c r="E44" s="1">
        <v>123</v>
      </c>
      <c r="F44" s="5">
        <f t="shared" si="10"/>
        <v>516.66666666666674</v>
      </c>
      <c r="G44" s="5">
        <f t="shared" si="8"/>
        <v>122.91666666666667</v>
      </c>
      <c r="H44" s="44"/>
      <c r="I44" s="47"/>
      <c r="J44" s="48"/>
      <c r="K44" s="48"/>
      <c r="L44" s="48"/>
      <c r="M44" s="48"/>
      <c r="N44" s="44"/>
      <c r="O44" s="44"/>
      <c r="Y44" s="40"/>
      <c r="Z44" s="41"/>
      <c r="AA44" s="41"/>
      <c r="AB44" s="41"/>
      <c r="AC44" s="41"/>
      <c r="AD44" s="40"/>
      <c r="AE44" s="40"/>
      <c r="AF44" s="40"/>
      <c r="AG44" s="34"/>
      <c r="AH44" s="34"/>
      <c r="AI44" s="34"/>
    </row>
    <row r="45" spans="2:37" x14ac:dyDescent="0.25">
      <c r="C45" s="47">
        <v>44317</v>
      </c>
      <c r="D45" s="5">
        <f t="shared" si="9"/>
        <v>496</v>
      </c>
      <c r="E45" s="1">
        <v>0</v>
      </c>
      <c r="F45" s="5">
        <f t="shared" si="10"/>
        <v>639.58333333333337</v>
      </c>
      <c r="G45" s="5">
        <f t="shared" si="8"/>
        <v>122.91666666666667</v>
      </c>
      <c r="H45" s="44"/>
      <c r="I45" s="47"/>
      <c r="J45" s="48"/>
      <c r="K45" s="48"/>
      <c r="L45" s="48"/>
      <c r="M45" s="48"/>
      <c r="N45" s="44"/>
      <c r="O45" s="44"/>
      <c r="Y45" s="40"/>
      <c r="Z45" s="41"/>
      <c r="AA45" s="41"/>
      <c r="AB45" s="41"/>
      <c r="AC45" s="41"/>
      <c r="AD45" s="40"/>
      <c r="AE45" s="40"/>
      <c r="AF45" s="40"/>
      <c r="AG45" s="34"/>
      <c r="AH45" s="34"/>
      <c r="AI45" s="34"/>
    </row>
    <row r="46" spans="2:37" x14ac:dyDescent="0.25">
      <c r="C46" s="47">
        <v>44348</v>
      </c>
      <c r="D46" s="5">
        <f t="shared" si="9"/>
        <v>646</v>
      </c>
      <c r="E46" s="1">
        <v>150</v>
      </c>
      <c r="F46" s="5">
        <f t="shared" si="10"/>
        <v>762.5</v>
      </c>
      <c r="G46" s="5">
        <f t="shared" si="8"/>
        <v>122.91666666666667</v>
      </c>
      <c r="H46" s="44"/>
      <c r="I46" s="47"/>
      <c r="J46" s="48"/>
      <c r="K46" s="48"/>
      <c r="L46" s="48"/>
      <c r="M46" s="48"/>
      <c r="N46" s="44"/>
      <c r="O46" s="44"/>
      <c r="Y46" s="40"/>
      <c r="Z46" s="41"/>
      <c r="AA46" s="41"/>
      <c r="AB46" s="41"/>
      <c r="AC46" s="41"/>
      <c r="AD46" s="40"/>
      <c r="AE46" s="40"/>
      <c r="AF46" s="40"/>
      <c r="AG46" s="34"/>
      <c r="AH46" s="34"/>
      <c r="AI46" s="34"/>
    </row>
    <row r="47" spans="2:37" x14ac:dyDescent="0.25">
      <c r="C47" s="47">
        <v>44378</v>
      </c>
      <c r="D47" s="5">
        <f t="shared" si="9"/>
        <v>646</v>
      </c>
      <c r="E47" s="1">
        <v>0</v>
      </c>
      <c r="F47" s="5">
        <f t="shared" si="10"/>
        <v>885.41666666666663</v>
      </c>
      <c r="G47" s="5">
        <f t="shared" si="8"/>
        <v>122.91666666666667</v>
      </c>
      <c r="H47" s="44"/>
      <c r="I47" s="47"/>
      <c r="J47" s="48"/>
      <c r="K47" s="48"/>
      <c r="L47" s="48"/>
      <c r="M47" s="48"/>
      <c r="N47" s="44"/>
      <c r="O47" s="44"/>
      <c r="Y47" s="40"/>
      <c r="Z47" s="41"/>
      <c r="AA47" s="41"/>
      <c r="AB47" s="41"/>
      <c r="AC47" s="41"/>
      <c r="AD47" s="40"/>
      <c r="AE47" s="40"/>
      <c r="AF47" s="40"/>
      <c r="AG47" s="34"/>
      <c r="AH47" s="34"/>
      <c r="AI47" s="34"/>
    </row>
    <row r="48" spans="2:37" x14ac:dyDescent="0.25">
      <c r="C48" s="47">
        <v>44409</v>
      </c>
      <c r="D48" s="5">
        <f t="shared" si="9"/>
        <v>796</v>
      </c>
      <c r="E48" s="1">
        <v>150</v>
      </c>
      <c r="F48" s="5">
        <f t="shared" si="10"/>
        <v>1008.3333333333333</v>
      </c>
      <c r="G48" s="5">
        <f t="shared" si="8"/>
        <v>122.91666666666667</v>
      </c>
      <c r="H48" s="44"/>
      <c r="I48" s="47"/>
      <c r="J48" s="48"/>
      <c r="K48" s="48"/>
      <c r="L48" s="48"/>
      <c r="M48" s="48"/>
      <c r="N48" s="44"/>
      <c r="O48" s="44"/>
      <c r="U48" s="49"/>
      <c r="Y48" s="40"/>
      <c r="Z48" s="41"/>
      <c r="AA48" s="41"/>
      <c r="AB48" s="41"/>
      <c r="AC48" s="41"/>
      <c r="AD48" s="40"/>
      <c r="AE48" s="40"/>
      <c r="AF48" s="40"/>
      <c r="AG48" s="34"/>
      <c r="AH48" s="34"/>
      <c r="AI48" s="34"/>
    </row>
    <row r="49" spans="1:35" x14ac:dyDescent="0.25">
      <c r="C49" s="47">
        <v>44440</v>
      </c>
      <c r="D49" s="5">
        <f t="shared" si="9"/>
        <v>919</v>
      </c>
      <c r="E49" s="1">
        <v>123</v>
      </c>
      <c r="F49" s="5">
        <f t="shared" si="10"/>
        <v>1131.25</v>
      </c>
      <c r="G49" s="5">
        <f t="shared" si="8"/>
        <v>122.91666666666667</v>
      </c>
      <c r="H49" s="44"/>
      <c r="I49" s="47"/>
      <c r="J49" s="48"/>
      <c r="K49" s="48"/>
      <c r="L49" s="48"/>
      <c r="M49" s="48"/>
      <c r="N49" s="44"/>
      <c r="O49" s="44"/>
      <c r="U49" s="49"/>
      <c r="Y49" s="40"/>
      <c r="Z49" s="41"/>
      <c r="AA49" s="41"/>
      <c r="AB49" s="41"/>
      <c r="AC49" s="41"/>
      <c r="AD49" s="40"/>
      <c r="AE49" s="40"/>
      <c r="AF49" s="40"/>
      <c r="AG49" s="34"/>
      <c r="AH49" s="34"/>
      <c r="AI49" s="34"/>
    </row>
    <row r="50" spans="1:35" x14ac:dyDescent="0.25">
      <c r="C50" s="47">
        <v>44470</v>
      </c>
      <c r="D50" s="5">
        <f t="shared" si="9"/>
        <v>1042</v>
      </c>
      <c r="E50" s="1">
        <v>123</v>
      </c>
      <c r="F50" s="5">
        <f t="shared" si="10"/>
        <v>1254.1666666666667</v>
      </c>
      <c r="G50" s="5">
        <f t="shared" si="8"/>
        <v>122.91666666666667</v>
      </c>
      <c r="H50" s="44"/>
      <c r="I50" s="47"/>
      <c r="J50" s="48"/>
      <c r="K50" s="48"/>
      <c r="L50" s="48"/>
      <c r="M50" s="48"/>
      <c r="N50" s="44"/>
      <c r="O50" s="44"/>
      <c r="U50" s="49"/>
      <c r="Y50" s="40"/>
      <c r="Z50" s="41"/>
      <c r="AA50" s="41"/>
      <c r="AB50" s="41"/>
      <c r="AC50" s="41"/>
      <c r="AD50" s="40"/>
      <c r="AE50" s="40"/>
      <c r="AF50" s="40"/>
      <c r="AG50" s="34"/>
      <c r="AH50" s="34"/>
      <c r="AI50" s="34"/>
    </row>
    <row r="51" spans="1:35" x14ac:dyDescent="0.25">
      <c r="C51" s="47">
        <v>44501</v>
      </c>
      <c r="D51" s="5">
        <f t="shared" si="9"/>
        <v>1165</v>
      </c>
      <c r="E51" s="1">
        <v>123</v>
      </c>
      <c r="F51" s="5">
        <f t="shared" si="10"/>
        <v>1377.0833333333335</v>
      </c>
      <c r="G51" s="5">
        <f t="shared" si="8"/>
        <v>122.91666666666667</v>
      </c>
      <c r="H51" s="44"/>
      <c r="I51" s="47"/>
      <c r="J51" s="48"/>
      <c r="K51" s="48"/>
      <c r="L51" s="48"/>
      <c r="M51" s="48"/>
      <c r="N51" s="44"/>
      <c r="O51" s="44"/>
      <c r="U51" s="49"/>
      <c r="Y51" s="40"/>
      <c r="Z51" s="41"/>
      <c r="AA51" s="41"/>
      <c r="AB51" s="41"/>
      <c r="AC51" s="41"/>
      <c r="AD51" s="40"/>
      <c r="AE51" s="40"/>
      <c r="AF51" s="40"/>
      <c r="AG51" s="34"/>
      <c r="AH51" s="34"/>
      <c r="AI51" s="34"/>
    </row>
    <row r="52" spans="1:35" x14ac:dyDescent="0.25">
      <c r="B52" s="30"/>
      <c r="C52" s="47">
        <v>44531</v>
      </c>
      <c r="D52" s="5">
        <f t="shared" si="9"/>
        <v>1288</v>
      </c>
      <c r="E52" s="1">
        <v>123</v>
      </c>
      <c r="F52" s="5">
        <f t="shared" si="10"/>
        <v>1500.0000000000002</v>
      </c>
      <c r="G52" s="5">
        <f t="shared" si="8"/>
        <v>122.91666666666667</v>
      </c>
      <c r="H52" s="44"/>
      <c r="I52" s="47"/>
      <c r="J52" s="48"/>
      <c r="K52" s="48"/>
      <c r="L52" s="48"/>
      <c r="M52" s="48"/>
      <c r="N52" s="44"/>
      <c r="O52" s="44"/>
      <c r="U52" s="49"/>
      <c r="Y52" s="40"/>
      <c r="Z52" s="41"/>
      <c r="AA52" s="41"/>
      <c r="AB52" s="41"/>
      <c r="AC52" s="41"/>
      <c r="AD52" s="40"/>
      <c r="AE52" s="40"/>
      <c r="AF52" s="40"/>
      <c r="AG52" s="34"/>
      <c r="AH52" s="34"/>
      <c r="AI52" s="34"/>
    </row>
    <row r="53" spans="1:35" s="10" customFormat="1" ht="14.45" customHeight="1" x14ac:dyDescent="0.25">
      <c r="A53" s="11"/>
      <c r="B53" s="11"/>
      <c r="C53" s="50">
        <v>1</v>
      </c>
      <c r="D53" s="51" cm="1">
        <f t="array" aca="1" ref="D53" ca="1">IFERROR(1-(INDIRECT("D"&amp;SUM(--NOT(ISBLANK(D41:D52)))+40)/E38),NA())</f>
        <v>0.14133333333333331</v>
      </c>
      <c r="E53" s="51">
        <f t="shared" ref="E53" ca="1" si="11">IFERROR(C53-D53,NA())</f>
        <v>0.85866666666666669</v>
      </c>
      <c r="F53" s="52"/>
      <c r="G53" s="52"/>
      <c r="H53" s="11"/>
      <c r="I53" s="50"/>
      <c r="J53" s="53"/>
      <c r="K53" s="53"/>
      <c r="L53" s="54"/>
      <c r="M53" s="54"/>
      <c r="N53" s="11"/>
      <c r="O53" s="11"/>
      <c r="P53" s="11"/>
      <c r="Q53" s="11"/>
      <c r="R53" s="11"/>
      <c r="S53" s="11"/>
      <c r="T53" s="11"/>
      <c r="U53" s="55"/>
      <c r="V53" s="11"/>
      <c r="Y53" s="40"/>
      <c r="Z53" s="41"/>
      <c r="AA53" s="41"/>
      <c r="AB53" s="41"/>
      <c r="AC53" s="41"/>
      <c r="AD53" s="40"/>
      <c r="AE53" s="40"/>
      <c r="AF53" s="40"/>
      <c r="AG53" s="34"/>
      <c r="AH53" s="34"/>
      <c r="AI53" s="34"/>
    </row>
    <row r="54" spans="1:35" s="10" customFormat="1" ht="14.45" customHeight="1" x14ac:dyDescent="0.25">
      <c r="A54" s="11"/>
      <c r="B54" s="11"/>
      <c r="C54" s="31">
        <f>$D$38</f>
        <v>25</v>
      </c>
      <c r="D54" s="32" cm="1">
        <f t="array" aca="1" ref="D54" ca="1">INDIRECT("D"&amp;SUM(--NOT(ISBLANK(D41:D52)))+40)</f>
        <v>1288</v>
      </c>
      <c r="E54" s="33"/>
      <c r="F54" s="56"/>
      <c r="G54" s="56"/>
      <c r="H54" s="11"/>
      <c r="I54" s="31"/>
      <c r="J54" s="57"/>
      <c r="K54" s="58"/>
      <c r="L54" s="59"/>
      <c r="M54" s="59"/>
      <c r="N54" s="11"/>
      <c r="O54" s="11"/>
      <c r="P54" s="11"/>
      <c r="Q54" s="11"/>
      <c r="R54" s="11"/>
      <c r="S54" s="11"/>
      <c r="T54" s="11"/>
      <c r="U54" s="11"/>
      <c r="V54" s="11"/>
      <c r="Y54" s="40"/>
      <c r="Z54" s="41"/>
      <c r="AA54" s="41"/>
      <c r="AB54" s="41"/>
      <c r="AC54" s="41"/>
      <c r="AD54" s="40"/>
      <c r="AE54" s="40"/>
      <c r="AF54" s="40"/>
      <c r="AG54" s="34"/>
      <c r="AH54" s="34"/>
      <c r="AI54" s="34"/>
    </row>
    <row r="55" spans="1:35" s="34" customFormat="1" x14ac:dyDescent="0.25">
      <c r="A55" s="40"/>
      <c r="B55" s="40"/>
      <c r="C55" s="40"/>
      <c r="D55" s="41"/>
      <c r="E55" s="41"/>
      <c r="F55" s="41"/>
      <c r="G55" s="41"/>
      <c r="H55" s="40"/>
      <c r="I55" s="40"/>
      <c r="J55" s="60"/>
      <c r="K55" s="60"/>
      <c r="L55" s="60"/>
      <c r="M55" s="60"/>
      <c r="N55" s="40"/>
      <c r="O55" s="40"/>
      <c r="P55" s="40"/>
      <c r="Q55" s="40"/>
      <c r="R55" s="40"/>
      <c r="S55" s="40"/>
      <c r="T55" s="40"/>
      <c r="U55" s="40"/>
      <c r="V55" s="40"/>
      <c r="X55" s="10"/>
      <c r="Y55" s="40"/>
      <c r="Z55" s="41"/>
      <c r="AA55" s="41"/>
      <c r="AB55" s="41"/>
      <c r="AC55" s="41"/>
      <c r="AD55" s="40"/>
      <c r="AE55" s="40"/>
      <c r="AF55" s="40"/>
    </row>
    <row r="56" spans="1:35" x14ac:dyDescent="0.25">
      <c r="Y56" s="40"/>
      <c r="Z56" s="41"/>
      <c r="AA56" s="41"/>
      <c r="AB56" s="41"/>
      <c r="AC56" s="41"/>
      <c r="AD56" s="40"/>
      <c r="AE56" s="40"/>
      <c r="AF56" s="40"/>
      <c r="AG56" s="34"/>
      <c r="AH56" s="34"/>
      <c r="AI56" s="34"/>
    </row>
    <row r="57" spans="1:35" s="7" customFormat="1" ht="22.9" customHeight="1" x14ac:dyDescent="0.25">
      <c r="B57" s="75" t="s">
        <v>20</v>
      </c>
      <c r="C57" s="76" t="s">
        <v>2</v>
      </c>
      <c r="D57" s="76"/>
      <c r="E57" s="76"/>
      <c r="F57" s="76"/>
      <c r="G57" s="76"/>
      <c r="H57" s="76"/>
      <c r="I57" s="76"/>
      <c r="J57" s="76"/>
      <c r="K57" s="76"/>
      <c r="L57" s="76"/>
      <c r="M57" s="76"/>
      <c r="N57" s="76"/>
      <c r="O57" s="76"/>
      <c r="P57" s="76"/>
      <c r="Q57" s="76"/>
      <c r="R57" s="76"/>
      <c r="S57" s="76"/>
      <c r="T57" s="76"/>
      <c r="X57" s="11"/>
      <c r="Y57" s="40"/>
      <c r="Z57" s="41"/>
      <c r="AA57" s="41"/>
      <c r="AB57" s="41"/>
      <c r="AC57" s="41"/>
      <c r="AD57" s="40"/>
      <c r="AE57" s="40"/>
      <c r="AF57" s="40"/>
      <c r="AG57" s="40"/>
      <c r="AH57" s="40"/>
      <c r="AI57" s="40"/>
    </row>
    <row r="58" spans="1:35" s="7" customFormat="1" ht="13.15" customHeight="1" x14ac:dyDescent="0.25">
      <c r="B58" s="75"/>
      <c r="C58" s="76"/>
      <c r="D58" s="76"/>
      <c r="E58" s="76"/>
      <c r="F58" s="76"/>
      <c r="G58" s="76"/>
      <c r="H58" s="76"/>
      <c r="I58" s="76"/>
      <c r="J58" s="76"/>
      <c r="K58" s="76"/>
      <c r="L58" s="76"/>
      <c r="M58" s="76"/>
      <c r="N58" s="76"/>
      <c r="O58" s="76"/>
      <c r="P58" s="76"/>
      <c r="Q58" s="76"/>
      <c r="R58" s="76"/>
      <c r="S58" s="76"/>
      <c r="T58" s="76"/>
      <c r="X58" s="11"/>
      <c r="Y58" s="40"/>
      <c r="Z58" s="41"/>
      <c r="AA58" s="41"/>
      <c r="AB58" s="41"/>
      <c r="AC58" s="41"/>
      <c r="AD58" s="40"/>
      <c r="AE58" s="40"/>
      <c r="AF58" s="40"/>
      <c r="AG58" s="40"/>
      <c r="AH58" s="40"/>
      <c r="AI58" s="40"/>
    </row>
    <row r="59" spans="1:35" ht="27.75" x14ac:dyDescent="0.25">
      <c r="B59" s="9"/>
      <c r="C59" s="29"/>
      <c r="D59" s="29"/>
      <c r="E59" s="29"/>
      <c r="F59" s="29"/>
      <c r="G59" s="29"/>
      <c r="H59" s="29"/>
      <c r="I59" s="29"/>
      <c r="J59" s="29"/>
      <c r="K59" s="29"/>
      <c r="L59" s="29"/>
      <c r="M59" s="29"/>
      <c r="N59" s="29"/>
      <c r="O59" s="29"/>
      <c r="P59" s="29"/>
      <c r="Q59" s="29"/>
      <c r="R59" s="29"/>
      <c r="S59" s="29"/>
      <c r="T59" s="29"/>
      <c r="Y59" s="40"/>
      <c r="Z59" s="41"/>
      <c r="AA59" s="41"/>
      <c r="AB59" s="41"/>
      <c r="AC59" s="41"/>
      <c r="AD59" s="40"/>
      <c r="AE59" s="40"/>
      <c r="AF59" s="40"/>
      <c r="AG59" s="34"/>
      <c r="AH59" s="34"/>
      <c r="AI59" s="34"/>
    </row>
    <row r="60" spans="1:35" x14ac:dyDescent="0.25">
      <c r="B60" s="9"/>
      <c r="D60" s="35" t="s">
        <v>19</v>
      </c>
      <c r="E60" s="36" t="s">
        <v>0</v>
      </c>
      <c r="F60" s="36" t="s">
        <v>21</v>
      </c>
      <c r="G60" s="37"/>
      <c r="H60" s="38"/>
      <c r="J60" s="39"/>
      <c r="K60" s="37"/>
      <c r="L60" s="37"/>
      <c r="M60" s="37"/>
      <c r="N60" s="38"/>
      <c r="O60" s="38"/>
      <c r="Y60" s="40"/>
      <c r="Z60" s="41"/>
      <c r="AA60" s="41"/>
      <c r="AB60" s="41"/>
      <c r="AC60" s="41"/>
      <c r="AD60" s="40"/>
      <c r="AE60" s="40"/>
      <c r="AF60" s="40"/>
      <c r="AG60" s="34"/>
      <c r="AH60" s="34"/>
      <c r="AI60" s="34"/>
    </row>
    <row r="61" spans="1:35" x14ac:dyDescent="0.25">
      <c r="B61" s="9"/>
      <c r="C61" s="42"/>
      <c r="D61" s="3">
        <v>0</v>
      </c>
      <c r="E61" s="3">
        <v>10000</v>
      </c>
      <c r="F61" s="3">
        <v>60</v>
      </c>
      <c r="G61" s="67"/>
      <c r="H61" s="44"/>
      <c r="I61" s="42"/>
      <c r="J61" s="43"/>
      <c r="K61" s="43"/>
      <c r="L61" s="43"/>
      <c r="M61" s="43"/>
      <c r="N61" s="44"/>
      <c r="O61" s="44"/>
      <c r="Y61" s="40"/>
      <c r="Z61" s="41"/>
      <c r="AA61" s="41"/>
      <c r="AB61" s="41"/>
      <c r="AC61" s="41"/>
      <c r="AD61" s="40"/>
      <c r="AE61" s="40"/>
      <c r="AF61" s="40"/>
      <c r="AG61" s="34"/>
      <c r="AH61" s="34"/>
      <c r="AI61" s="34"/>
    </row>
    <row r="62" spans="1:35" x14ac:dyDescent="0.25">
      <c r="B62" s="9"/>
      <c r="C62" s="42"/>
      <c r="D62" s="43"/>
      <c r="E62" s="43"/>
      <c r="F62" s="43"/>
      <c r="G62" s="43"/>
      <c r="H62" s="44"/>
      <c r="I62" s="42"/>
      <c r="J62" s="43"/>
      <c r="K62" s="43"/>
      <c r="L62" s="43"/>
      <c r="M62" s="43"/>
      <c r="N62" s="44"/>
      <c r="O62" s="44"/>
      <c r="Y62" s="40"/>
      <c r="Z62" s="41"/>
      <c r="AA62" s="41"/>
      <c r="AB62" s="41"/>
      <c r="AC62" s="41"/>
      <c r="AD62" s="40"/>
      <c r="AE62" s="40"/>
      <c r="AF62" s="40"/>
      <c r="AG62" s="34"/>
      <c r="AH62" s="34"/>
      <c r="AI62" s="34"/>
    </row>
    <row r="63" spans="1:35" x14ac:dyDescent="0.25">
      <c r="B63" s="9"/>
      <c r="C63" s="9"/>
      <c r="D63" s="45" t="s">
        <v>30</v>
      </c>
      <c r="E63" s="45" t="s">
        <v>32</v>
      </c>
      <c r="F63" s="45" t="s">
        <v>33</v>
      </c>
      <c r="G63" s="45" t="s">
        <v>28</v>
      </c>
      <c r="H63" s="9"/>
      <c r="I63" s="9"/>
      <c r="J63" s="45" t="s">
        <v>26</v>
      </c>
      <c r="K63" s="45" t="s">
        <v>27</v>
      </c>
      <c r="L63" s="45" t="s">
        <v>29</v>
      </c>
      <c r="M63" s="45" t="s">
        <v>28</v>
      </c>
      <c r="N63" s="9"/>
      <c r="O63" s="9"/>
      <c r="Y63" s="40"/>
      <c r="Z63" s="41"/>
      <c r="AA63" s="41"/>
      <c r="AB63" s="41"/>
      <c r="AC63" s="41"/>
      <c r="AD63" s="40"/>
      <c r="AE63" s="40"/>
      <c r="AF63" s="40"/>
      <c r="AG63" s="34"/>
      <c r="AH63" s="34"/>
      <c r="AI63" s="34"/>
    </row>
    <row r="64" spans="1:35" x14ac:dyDescent="0.25">
      <c r="B64" s="9"/>
      <c r="C64" s="47">
        <v>44197</v>
      </c>
      <c r="D64" s="5">
        <f>IF($D$61="","",D61+E64)</f>
        <v>140</v>
      </c>
      <c r="E64" s="1">
        <v>140</v>
      </c>
      <c r="F64" s="5">
        <f>IFERROR(IF($D$61="",0,D61+G64),0)</f>
        <v>166.66666666666666</v>
      </c>
      <c r="G64" s="5">
        <f>IFERROR(($E$61-$D$61)/$F$61,0)</f>
        <v>166.66666666666666</v>
      </c>
      <c r="H64" s="44"/>
      <c r="I64" s="61">
        <v>1</v>
      </c>
      <c r="J64" s="1">
        <v>212</v>
      </c>
      <c r="K64" s="5">
        <f>IF(J64="","",(J64-D61)/12)</f>
        <v>17.666666666666668</v>
      </c>
      <c r="L64" s="5">
        <f>IFERROR((($E$61-$D$61)/$F$61)*12,"")</f>
        <v>2000</v>
      </c>
      <c r="M64" s="5">
        <f>IFERROR(L64/12,"")</f>
        <v>166.66666666666666</v>
      </c>
      <c r="N64" s="44"/>
      <c r="O64" s="44"/>
      <c r="Y64" s="40"/>
      <c r="Z64" s="41"/>
      <c r="AA64" s="41"/>
      <c r="AB64" s="41"/>
      <c r="AC64" s="41"/>
      <c r="AD64" s="40"/>
      <c r="AE64" s="40"/>
      <c r="AF64" s="40"/>
      <c r="AG64" s="34"/>
      <c r="AH64" s="34"/>
      <c r="AI64" s="34"/>
    </row>
    <row r="65" spans="1:35" x14ac:dyDescent="0.25">
      <c r="B65" s="9"/>
      <c r="C65" s="47">
        <v>44228</v>
      </c>
      <c r="D65" s="5">
        <f>IF($D$61="","",D64+E65)</f>
        <v>280</v>
      </c>
      <c r="E65" s="1">
        <v>140</v>
      </c>
      <c r="F65" s="5">
        <f>IFERROR(IF($D$61="",0,F64+G65),0)</f>
        <v>333.33333333333331</v>
      </c>
      <c r="G65" s="5">
        <f t="shared" ref="G65:G75" si="12">IFERROR(($E$61-$D$61)/$F$61,0)</f>
        <v>166.66666666666666</v>
      </c>
      <c r="H65" s="44"/>
      <c r="I65" s="61">
        <v>2</v>
      </c>
      <c r="J65" s="1"/>
      <c r="K65" s="5" t="str">
        <f t="shared" ref="K65:K68" si="13">IF(J65="","",(J65-D62)/12)</f>
        <v/>
      </c>
      <c r="L65" s="5">
        <f t="shared" ref="L65:L68" si="14">IFERROR((($E$61-$D$61)/$F$61)*12,"")</f>
        <v>2000</v>
      </c>
      <c r="M65" s="5">
        <f t="shared" ref="M65:M68" si="15">IFERROR(L65/12,"")</f>
        <v>166.66666666666666</v>
      </c>
      <c r="N65" s="44"/>
      <c r="O65" s="44"/>
      <c r="Y65" s="40"/>
      <c r="Z65" s="41"/>
      <c r="AA65" s="41"/>
      <c r="AB65" s="41"/>
      <c r="AC65" s="41"/>
      <c r="AD65" s="40"/>
      <c r="AE65" s="40"/>
      <c r="AF65" s="40"/>
      <c r="AG65" s="34"/>
      <c r="AH65" s="34"/>
      <c r="AI65" s="34"/>
    </row>
    <row r="66" spans="1:35" x14ac:dyDescent="0.25">
      <c r="B66" s="9"/>
      <c r="C66" s="47">
        <v>44256</v>
      </c>
      <c r="D66" s="5">
        <f t="shared" ref="D66:D75" si="16">IF($D$61="","",D65+E66)</f>
        <v>420</v>
      </c>
      <c r="E66" s="1">
        <v>140</v>
      </c>
      <c r="F66" s="5">
        <f t="shared" ref="F66:F75" si="17">IFERROR(IF($D$61="",0,F65+G66),0)</f>
        <v>500</v>
      </c>
      <c r="G66" s="5">
        <f t="shared" si="12"/>
        <v>166.66666666666666</v>
      </c>
      <c r="H66" s="44"/>
      <c r="I66" s="61">
        <v>3</v>
      </c>
      <c r="J66" s="1"/>
      <c r="K66" s="5" t="str">
        <f t="shared" si="13"/>
        <v/>
      </c>
      <c r="L66" s="5">
        <f t="shared" si="14"/>
        <v>2000</v>
      </c>
      <c r="M66" s="5">
        <f t="shared" si="15"/>
        <v>166.66666666666666</v>
      </c>
      <c r="N66" s="44"/>
      <c r="O66" s="44"/>
      <c r="Y66" s="40"/>
      <c r="Z66" s="41"/>
      <c r="AA66" s="41"/>
      <c r="AB66" s="41"/>
      <c r="AC66" s="41"/>
      <c r="AD66" s="40"/>
      <c r="AE66" s="40"/>
      <c r="AF66" s="40"/>
      <c r="AG66" s="34"/>
      <c r="AH66" s="34"/>
      <c r="AI66" s="34"/>
    </row>
    <row r="67" spans="1:35" x14ac:dyDescent="0.25">
      <c r="C67" s="47">
        <v>44287</v>
      </c>
      <c r="D67" s="5">
        <f t="shared" si="16"/>
        <v>570</v>
      </c>
      <c r="E67" s="1">
        <v>150</v>
      </c>
      <c r="F67" s="5">
        <f t="shared" si="17"/>
        <v>666.66666666666663</v>
      </c>
      <c r="G67" s="5">
        <f t="shared" si="12"/>
        <v>166.66666666666666</v>
      </c>
      <c r="H67" s="44"/>
      <c r="I67" s="61">
        <v>4</v>
      </c>
      <c r="J67" s="1"/>
      <c r="K67" s="5" t="str">
        <f t="shared" si="13"/>
        <v/>
      </c>
      <c r="L67" s="5">
        <f t="shared" si="14"/>
        <v>2000</v>
      </c>
      <c r="M67" s="5">
        <f t="shared" si="15"/>
        <v>166.66666666666666</v>
      </c>
      <c r="N67" s="44"/>
      <c r="O67" s="44"/>
      <c r="Y67" s="40"/>
      <c r="Z67" s="41"/>
      <c r="AA67" s="41"/>
      <c r="AB67" s="41"/>
      <c r="AC67" s="41"/>
      <c r="AD67" s="40"/>
      <c r="AE67" s="40"/>
      <c r="AF67" s="40"/>
      <c r="AG67" s="34"/>
      <c r="AH67" s="34"/>
      <c r="AI67" s="34"/>
    </row>
    <row r="68" spans="1:35" x14ac:dyDescent="0.25">
      <c r="C68" s="47">
        <v>44317</v>
      </c>
      <c r="D68" s="5">
        <f t="shared" si="16"/>
        <v>770</v>
      </c>
      <c r="E68" s="1">
        <v>200</v>
      </c>
      <c r="F68" s="5">
        <f t="shared" si="17"/>
        <v>833.33333333333326</v>
      </c>
      <c r="G68" s="5">
        <f t="shared" si="12"/>
        <v>166.66666666666666</v>
      </c>
      <c r="H68" s="44"/>
      <c r="I68" s="61">
        <v>5</v>
      </c>
      <c r="J68" s="1"/>
      <c r="K68" s="5" t="str">
        <f t="shared" si="13"/>
        <v/>
      </c>
      <c r="L68" s="5">
        <f t="shared" si="14"/>
        <v>2000</v>
      </c>
      <c r="M68" s="5">
        <f t="shared" si="15"/>
        <v>166.66666666666666</v>
      </c>
      <c r="N68" s="44"/>
      <c r="O68" s="44"/>
      <c r="Y68" s="40"/>
      <c r="Z68" s="41"/>
      <c r="AA68" s="41"/>
      <c r="AB68" s="41"/>
      <c r="AC68" s="41"/>
      <c r="AD68" s="40"/>
      <c r="AE68" s="40"/>
      <c r="AF68" s="40"/>
      <c r="AG68" s="34"/>
      <c r="AH68" s="34"/>
      <c r="AI68" s="34"/>
    </row>
    <row r="69" spans="1:35" x14ac:dyDescent="0.25">
      <c r="C69" s="47">
        <v>44348</v>
      </c>
      <c r="D69" s="5">
        <f t="shared" si="16"/>
        <v>970</v>
      </c>
      <c r="E69" s="1">
        <v>200</v>
      </c>
      <c r="F69" s="5">
        <f t="shared" si="17"/>
        <v>999.99999999999989</v>
      </c>
      <c r="G69" s="5">
        <f t="shared" si="12"/>
        <v>166.66666666666666</v>
      </c>
      <c r="H69" s="44"/>
      <c r="I69" s="47"/>
      <c r="J69" s="48"/>
      <c r="K69" s="48"/>
      <c r="L69" s="48"/>
      <c r="M69" s="48"/>
      <c r="N69" s="44"/>
      <c r="O69" s="44"/>
      <c r="Y69" s="40"/>
      <c r="Z69" s="41"/>
      <c r="AA69" s="41"/>
      <c r="AB69" s="41"/>
      <c r="AC69" s="41"/>
      <c r="AD69" s="40"/>
      <c r="AE69" s="40"/>
      <c r="AF69" s="40"/>
      <c r="AG69" s="34"/>
      <c r="AH69" s="34"/>
      <c r="AI69" s="34"/>
    </row>
    <row r="70" spans="1:35" x14ac:dyDescent="0.25">
      <c r="C70" s="47">
        <v>44378</v>
      </c>
      <c r="D70" s="5">
        <f t="shared" si="16"/>
        <v>970</v>
      </c>
      <c r="E70" s="1">
        <v>0</v>
      </c>
      <c r="F70" s="5">
        <f t="shared" si="17"/>
        <v>1166.6666666666665</v>
      </c>
      <c r="G70" s="5">
        <f t="shared" si="12"/>
        <v>166.66666666666666</v>
      </c>
      <c r="H70" s="44"/>
      <c r="I70" s="47"/>
      <c r="J70" s="48"/>
      <c r="K70" s="48"/>
      <c r="L70" s="48"/>
      <c r="M70" s="48"/>
      <c r="N70" s="44"/>
      <c r="O70" s="44"/>
      <c r="Y70" s="40"/>
      <c r="Z70" s="41"/>
      <c r="AA70" s="41"/>
      <c r="AB70" s="41"/>
      <c r="AC70" s="41"/>
      <c r="AD70" s="40"/>
      <c r="AE70" s="40"/>
      <c r="AF70" s="40"/>
      <c r="AG70" s="34"/>
      <c r="AH70" s="34"/>
      <c r="AI70" s="34"/>
    </row>
    <row r="71" spans="1:35" x14ac:dyDescent="0.25">
      <c r="C71" s="47">
        <v>44409</v>
      </c>
      <c r="D71" s="5">
        <f t="shared" si="16"/>
        <v>1170</v>
      </c>
      <c r="E71" s="1">
        <v>200</v>
      </c>
      <c r="F71" s="5">
        <f t="shared" si="17"/>
        <v>1333.3333333333333</v>
      </c>
      <c r="G71" s="5">
        <f t="shared" si="12"/>
        <v>166.66666666666666</v>
      </c>
      <c r="H71" s="44"/>
      <c r="I71" s="47"/>
      <c r="J71" s="48"/>
      <c r="K71" s="48"/>
      <c r="L71" s="48"/>
      <c r="M71" s="48"/>
      <c r="N71" s="44"/>
      <c r="O71" s="44"/>
      <c r="U71" s="49"/>
      <c r="Y71" s="40"/>
      <c r="Z71" s="41"/>
      <c r="AA71" s="41"/>
      <c r="AB71" s="41"/>
      <c r="AC71" s="41"/>
      <c r="AD71" s="40"/>
      <c r="AE71" s="40"/>
      <c r="AF71" s="40"/>
      <c r="AG71" s="34"/>
      <c r="AH71" s="34"/>
      <c r="AI71" s="34"/>
    </row>
    <row r="72" spans="1:35" x14ac:dyDescent="0.25">
      <c r="C72" s="47">
        <v>44440</v>
      </c>
      <c r="D72" s="5">
        <f t="shared" si="16"/>
        <v>1370</v>
      </c>
      <c r="E72" s="1">
        <v>200</v>
      </c>
      <c r="F72" s="5">
        <f t="shared" si="17"/>
        <v>1500</v>
      </c>
      <c r="G72" s="5">
        <f t="shared" si="12"/>
        <v>166.66666666666666</v>
      </c>
      <c r="H72" s="44"/>
      <c r="I72" s="47"/>
      <c r="J72" s="48"/>
      <c r="K72" s="48"/>
      <c r="L72" s="48"/>
      <c r="M72" s="48"/>
      <c r="N72" s="44"/>
      <c r="O72" s="44"/>
      <c r="U72" s="49"/>
      <c r="Y72" s="14"/>
      <c r="Z72" s="15"/>
      <c r="AA72" s="15"/>
      <c r="AB72" s="15"/>
      <c r="AC72" s="15"/>
      <c r="AD72" s="14"/>
      <c r="AE72" s="14"/>
      <c r="AF72" s="14"/>
    </row>
    <row r="73" spans="1:35" x14ac:dyDescent="0.25">
      <c r="C73" s="47">
        <v>44470</v>
      </c>
      <c r="D73" s="5">
        <f t="shared" si="16"/>
        <v>1620</v>
      </c>
      <c r="E73" s="1">
        <v>250</v>
      </c>
      <c r="F73" s="5">
        <f t="shared" si="17"/>
        <v>1666.6666666666667</v>
      </c>
      <c r="G73" s="5">
        <f t="shared" si="12"/>
        <v>166.66666666666666</v>
      </c>
      <c r="H73" s="44"/>
      <c r="I73" s="47"/>
      <c r="J73" s="48"/>
      <c r="K73" s="48"/>
      <c r="L73" s="48"/>
      <c r="M73" s="48"/>
      <c r="N73" s="44"/>
      <c r="O73" s="44"/>
      <c r="U73" s="49"/>
      <c r="Y73" s="14"/>
      <c r="Z73" s="15"/>
      <c r="AA73" s="15"/>
      <c r="AB73" s="15"/>
      <c r="AC73" s="15"/>
      <c r="AD73" s="14"/>
      <c r="AE73" s="14"/>
      <c r="AF73" s="14"/>
    </row>
    <row r="74" spans="1:35" x14ac:dyDescent="0.25">
      <c r="C74" s="47">
        <v>44501</v>
      </c>
      <c r="D74" s="5">
        <f t="shared" si="16"/>
        <v>1790</v>
      </c>
      <c r="E74" s="1">
        <v>170</v>
      </c>
      <c r="F74" s="5">
        <f t="shared" si="17"/>
        <v>1833.3333333333335</v>
      </c>
      <c r="G74" s="5">
        <f t="shared" si="12"/>
        <v>166.66666666666666</v>
      </c>
      <c r="H74" s="44"/>
      <c r="I74" s="47"/>
      <c r="J74" s="48"/>
      <c r="K74" s="48"/>
      <c r="L74" s="48"/>
      <c r="M74" s="48"/>
      <c r="N74" s="44"/>
      <c r="O74" s="44"/>
      <c r="U74" s="49"/>
      <c r="Y74" s="14"/>
      <c r="Z74" s="15"/>
      <c r="AA74" s="15"/>
      <c r="AB74" s="15"/>
      <c r="AC74" s="15"/>
      <c r="AD74" s="14"/>
      <c r="AE74" s="14"/>
      <c r="AF74" s="14"/>
    </row>
    <row r="75" spans="1:35" x14ac:dyDescent="0.25">
      <c r="B75" s="30"/>
      <c r="C75" s="47">
        <v>44531</v>
      </c>
      <c r="D75" s="5">
        <f t="shared" si="16"/>
        <v>1990</v>
      </c>
      <c r="E75" s="1">
        <v>200</v>
      </c>
      <c r="F75" s="5">
        <f t="shared" si="17"/>
        <v>2000.0000000000002</v>
      </c>
      <c r="G75" s="5">
        <f t="shared" si="12"/>
        <v>166.66666666666666</v>
      </c>
      <c r="H75" s="44"/>
      <c r="I75" s="47"/>
      <c r="J75" s="48"/>
      <c r="K75" s="48"/>
      <c r="L75" s="48"/>
      <c r="M75" s="48"/>
      <c r="N75" s="44"/>
      <c r="O75" s="44"/>
      <c r="U75" s="49"/>
      <c r="Y75" s="14"/>
      <c r="Z75" s="15"/>
      <c r="AA75" s="15"/>
      <c r="AB75" s="15"/>
      <c r="AC75" s="15"/>
      <c r="AD75" s="14"/>
      <c r="AE75" s="14"/>
      <c r="AF75" s="14"/>
    </row>
    <row r="76" spans="1:35" s="10" customFormat="1" ht="14.45" customHeight="1" x14ac:dyDescent="0.25">
      <c r="A76" s="11"/>
      <c r="B76" s="11"/>
      <c r="C76" s="50">
        <v>1</v>
      </c>
      <c r="D76" s="51" cm="1">
        <f t="array" aca="1" ref="D76" ca="1">IFERROR(1-(INDIRECT("D"&amp;SUM(--NOT(ISBLANK(D64:D75)))+36+27)/E61),NA())</f>
        <v>0.80099999999999993</v>
      </c>
      <c r="E76" s="51">
        <f t="shared" ref="E76" ca="1" si="18">IFERROR(C76-D76,NA())</f>
        <v>0.19900000000000007</v>
      </c>
      <c r="F76" s="52"/>
      <c r="G76" s="51"/>
      <c r="H76" s="11"/>
      <c r="I76" s="50">
        <v>1</v>
      </c>
      <c r="J76" s="51"/>
      <c r="K76" s="51"/>
      <c r="L76" s="52"/>
      <c r="M76" s="51"/>
      <c r="N76" s="11"/>
      <c r="O76" s="11"/>
      <c r="P76" s="11"/>
      <c r="Q76" s="11"/>
      <c r="R76" s="11"/>
      <c r="S76" s="11"/>
      <c r="T76" s="11"/>
      <c r="U76" s="55"/>
      <c r="V76" s="11"/>
      <c r="Y76" s="14"/>
      <c r="Z76" s="15"/>
      <c r="AA76" s="15"/>
      <c r="AB76" s="15"/>
      <c r="AC76" s="15"/>
      <c r="AD76" s="14"/>
      <c r="AE76" s="14"/>
      <c r="AF76" s="14"/>
    </row>
    <row r="77" spans="1:35" s="10" customFormat="1" x14ac:dyDescent="0.25">
      <c r="A77" s="11"/>
      <c r="B77" s="11"/>
      <c r="C77" s="31">
        <f>$D$61</f>
        <v>0</v>
      </c>
      <c r="D77" s="32" cm="1">
        <f t="array" aca="1" ref="D77" ca="1">INDIRECT("D"&amp;SUM(--NOT(ISBLANK(D64:D75)))+36+27)</f>
        <v>1990</v>
      </c>
      <c r="E77" s="33"/>
      <c r="F77" s="56"/>
      <c r="G77" s="33"/>
      <c r="H77" s="11"/>
      <c r="I77" s="31">
        <f>$D$61</f>
        <v>0</v>
      </c>
      <c r="J77" s="32"/>
      <c r="K77" s="33"/>
      <c r="L77" s="56"/>
      <c r="M77" s="33"/>
      <c r="N77" s="11"/>
      <c r="O77" s="11"/>
      <c r="P77" s="11"/>
      <c r="Q77" s="11"/>
      <c r="R77" s="11"/>
      <c r="S77" s="11"/>
      <c r="T77" s="11"/>
      <c r="U77" s="11"/>
      <c r="V77" s="11"/>
      <c r="Y77" s="14"/>
      <c r="Z77" s="15"/>
      <c r="AA77" s="15"/>
      <c r="AB77" s="15"/>
      <c r="AC77" s="15"/>
      <c r="AD77" s="14"/>
      <c r="AE77" s="14"/>
      <c r="AF77" s="14"/>
    </row>
    <row r="78" spans="1:35" s="34" customFormat="1" x14ac:dyDescent="0.25">
      <c r="A78" s="40"/>
      <c r="B78" s="40"/>
      <c r="C78" s="62"/>
      <c r="D78" s="63"/>
      <c r="E78" s="63"/>
      <c r="F78" s="63"/>
      <c r="G78" s="41"/>
      <c r="H78" s="40"/>
      <c r="I78" s="62"/>
      <c r="J78" s="63"/>
      <c r="K78" s="63"/>
      <c r="L78" s="63"/>
      <c r="M78" s="41"/>
      <c r="N78" s="40"/>
      <c r="O78" s="40"/>
      <c r="P78" s="40"/>
      <c r="Q78" s="40"/>
      <c r="R78" s="40"/>
      <c r="S78" s="40"/>
      <c r="T78" s="40"/>
      <c r="U78" s="40"/>
      <c r="V78" s="40"/>
      <c r="X78" s="10"/>
      <c r="Y78" s="14"/>
      <c r="Z78" s="15"/>
      <c r="AA78" s="15"/>
      <c r="AB78" s="15"/>
      <c r="AC78" s="15"/>
      <c r="AD78" s="14"/>
      <c r="AE78" s="14"/>
      <c r="AF78" s="14"/>
    </row>
    <row r="79" spans="1:35" x14ac:dyDescent="0.25">
      <c r="Y79" s="14"/>
      <c r="Z79" s="15"/>
      <c r="AA79" s="15"/>
      <c r="AB79" s="15"/>
      <c r="AC79" s="15"/>
      <c r="AD79" s="14"/>
      <c r="AE79" s="14"/>
      <c r="AF79" s="14"/>
    </row>
    <row r="80" spans="1:35" s="7" customFormat="1" ht="22.9" customHeight="1" x14ac:dyDescent="0.25">
      <c r="B80" s="75" t="s">
        <v>20</v>
      </c>
      <c r="C80" s="76" t="s">
        <v>36</v>
      </c>
      <c r="D80" s="76"/>
      <c r="E80" s="76"/>
      <c r="F80" s="76"/>
      <c r="G80" s="76"/>
      <c r="H80" s="76"/>
      <c r="I80" s="76"/>
      <c r="J80" s="76"/>
      <c r="K80" s="76"/>
      <c r="L80" s="76"/>
      <c r="M80" s="76"/>
      <c r="N80" s="76"/>
      <c r="O80" s="76"/>
      <c r="P80" s="76"/>
      <c r="Q80" s="76"/>
      <c r="R80" s="76"/>
      <c r="S80" s="76"/>
      <c r="T80" s="76"/>
      <c r="X80" s="11"/>
      <c r="Y80" s="14"/>
      <c r="Z80" s="15"/>
      <c r="AA80" s="15"/>
      <c r="AB80" s="15"/>
      <c r="AC80" s="15"/>
      <c r="AD80" s="14"/>
      <c r="AE80" s="14"/>
      <c r="AF80" s="14"/>
    </row>
    <row r="81" spans="2:32" s="7" customFormat="1" ht="13.15" customHeight="1" x14ac:dyDescent="0.25">
      <c r="B81" s="75"/>
      <c r="C81" s="76"/>
      <c r="D81" s="76"/>
      <c r="E81" s="76"/>
      <c r="F81" s="76"/>
      <c r="G81" s="76"/>
      <c r="H81" s="76"/>
      <c r="I81" s="76"/>
      <c r="J81" s="76"/>
      <c r="K81" s="76"/>
      <c r="L81" s="76"/>
      <c r="M81" s="76"/>
      <c r="N81" s="76"/>
      <c r="O81" s="76"/>
      <c r="P81" s="76"/>
      <c r="Q81" s="76"/>
      <c r="R81" s="76"/>
      <c r="S81" s="76"/>
      <c r="T81" s="76"/>
      <c r="X81" s="11"/>
      <c r="Y81" s="14"/>
      <c r="Z81" s="15"/>
      <c r="AA81" s="15"/>
      <c r="AB81" s="15"/>
      <c r="AC81" s="15"/>
      <c r="AD81" s="14"/>
      <c r="AE81" s="14"/>
      <c r="AF81" s="14"/>
    </row>
    <row r="82" spans="2:32" ht="27.75" x14ac:dyDescent="0.25">
      <c r="B82" s="9"/>
      <c r="C82" s="29"/>
      <c r="D82" s="29"/>
      <c r="E82" s="29"/>
      <c r="F82" s="29"/>
      <c r="G82" s="29"/>
      <c r="H82" s="29"/>
      <c r="I82" s="29"/>
      <c r="J82" s="29"/>
      <c r="K82" s="29"/>
      <c r="L82" s="29"/>
      <c r="M82" s="29"/>
      <c r="N82" s="29"/>
      <c r="O82" s="29"/>
      <c r="P82" s="29"/>
      <c r="Q82" s="29"/>
      <c r="R82" s="29"/>
      <c r="S82" s="29"/>
      <c r="T82" s="29"/>
      <c r="Y82" s="14"/>
      <c r="Z82" s="15"/>
      <c r="AA82" s="15"/>
      <c r="AB82" s="15"/>
      <c r="AC82" s="15"/>
      <c r="AD82" s="14"/>
      <c r="AE82" s="14"/>
      <c r="AF82" s="14"/>
    </row>
    <row r="83" spans="2:32" x14ac:dyDescent="0.25">
      <c r="B83" s="9"/>
      <c r="D83" s="35" t="s">
        <v>19</v>
      </c>
      <c r="E83" s="36" t="s">
        <v>0</v>
      </c>
      <c r="F83" s="36" t="s">
        <v>21</v>
      </c>
      <c r="G83" s="37"/>
      <c r="H83" s="38"/>
      <c r="J83" s="35"/>
      <c r="K83" s="36"/>
      <c r="L83" s="36"/>
      <c r="M83" s="37"/>
      <c r="N83" s="38"/>
      <c r="O83" s="38"/>
      <c r="Y83" s="14"/>
      <c r="Z83" s="15"/>
      <c r="AA83" s="15"/>
      <c r="AB83" s="15"/>
      <c r="AC83" s="15"/>
      <c r="AD83" s="14"/>
      <c r="AE83" s="14"/>
      <c r="AF83" s="14"/>
    </row>
    <row r="84" spans="2:32" x14ac:dyDescent="0.25">
      <c r="B84" s="9"/>
      <c r="C84" s="42"/>
      <c r="D84" s="3">
        <v>3000</v>
      </c>
      <c r="E84" s="3">
        <v>100000</v>
      </c>
      <c r="F84" s="3">
        <v>120</v>
      </c>
      <c r="G84" s="67"/>
      <c r="H84" s="44"/>
      <c r="I84" s="42"/>
      <c r="J84" s="43"/>
      <c r="K84" s="43"/>
      <c r="L84" s="43"/>
      <c r="M84" s="43"/>
      <c r="N84" s="44"/>
      <c r="O84" s="44"/>
      <c r="Y84" s="14"/>
      <c r="Z84" s="15"/>
      <c r="AA84" s="15"/>
      <c r="AB84" s="15"/>
      <c r="AC84" s="15"/>
      <c r="AD84" s="14"/>
      <c r="AE84" s="14"/>
      <c r="AF84" s="14"/>
    </row>
    <row r="85" spans="2:32" x14ac:dyDescent="0.25">
      <c r="B85" s="9"/>
      <c r="C85" s="42"/>
      <c r="D85" s="43"/>
      <c r="E85" s="43"/>
      <c r="F85" s="43"/>
      <c r="G85" s="43"/>
      <c r="H85" s="44"/>
      <c r="I85" s="42"/>
      <c r="J85" s="43"/>
      <c r="K85" s="43"/>
      <c r="L85" s="43"/>
      <c r="M85" s="43"/>
      <c r="N85" s="44"/>
      <c r="O85" s="44"/>
      <c r="Y85" s="14"/>
      <c r="Z85" s="15"/>
      <c r="AA85" s="15"/>
      <c r="AB85" s="15"/>
      <c r="AC85" s="15"/>
      <c r="AD85" s="14"/>
      <c r="AE85" s="14"/>
      <c r="AF85" s="14"/>
    </row>
    <row r="86" spans="2:32" x14ac:dyDescent="0.25">
      <c r="B86" s="9"/>
      <c r="C86" s="9"/>
      <c r="D86" s="45" t="s">
        <v>30</v>
      </c>
      <c r="E86" s="45" t="s">
        <v>32</v>
      </c>
      <c r="F86" s="45" t="s">
        <v>33</v>
      </c>
      <c r="G86" s="45" t="s">
        <v>23</v>
      </c>
      <c r="H86" s="9"/>
      <c r="I86" s="9"/>
      <c r="J86" s="45" t="s">
        <v>26</v>
      </c>
      <c r="K86" s="45" t="s">
        <v>27</v>
      </c>
      <c r="L86" s="45" t="s">
        <v>29</v>
      </c>
      <c r="M86" s="45" t="s">
        <v>28</v>
      </c>
      <c r="N86" s="9"/>
      <c r="O86" s="9"/>
      <c r="Y86" s="14"/>
      <c r="Z86" s="15"/>
      <c r="AA86" s="15"/>
      <c r="AB86" s="15"/>
      <c r="AC86" s="15"/>
      <c r="AD86" s="14"/>
      <c r="AE86" s="14"/>
      <c r="AF86" s="14"/>
    </row>
    <row r="87" spans="2:32" x14ac:dyDescent="0.25">
      <c r="B87" s="9"/>
      <c r="C87" s="47">
        <v>44197</v>
      </c>
      <c r="D87" s="5">
        <f>IF($D$84="","",D84+E87)</f>
        <v>3800</v>
      </c>
      <c r="E87" s="1">
        <v>800</v>
      </c>
      <c r="F87" s="5">
        <f>IFERROR(IF($D$84="",0,D84+G87),0)</f>
        <v>3808.3333333333335</v>
      </c>
      <c r="G87" s="5">
        <f>IFERROR(($E$84-$D$84)/$F$84,0)</f>
        <v>808.33333333333337</v>
      </c>
      <c r="H87" s="44"/>
      <c r="I87" s="61">
        <v>1</v>
      </c>
      <c r="J87" s="1">
        <v>27700</v>
      </c>
      <c r="K87" s="5">
        <f>IF(J87="","",(J87-D84)/12)</f>
        <v>2058.3333333333335</v>
      </c>
      <c r="L87" s="5">
        <f>IFERROR((($E$84-$D$84)/$F$84)*12,"")</f>
        <v>9700</v>
      </c>
      <c r="M87" s="5">
        <f>IFERROR(L87/12,"")</f>
        <v>808.33333333333337</v>
      </c>
      <c r="N87" s="44"/>
      <c r="O87" s="44"/>
      <c r="Y87" s="14"/>
      <c r="Z87" s="15"/>
      <c r="AA87" s="15"/>
      <c r="AB87" s="15"/>
      <c r="AC87" s="15"/>
      <c r="AD87" s="14"/>
      <c r="AE87" s="14"/>
      <c r="AF87" s="14"/>
    </row>
    <row r="88" spans="2:32" x14ac:dyDescent="0.25">
      <c r="B88" s="9"/>
      <c r="C88" s="47">
        <v>44228</v>
      </c>
      <c r="D88" s="5">
        <f>IF($D$84="","",D87+E88)</f>
        <v>4608</v>
      </c>
      <c r="E88" s="1">
        <v>808</v>
      </c>
      <c r="F88" s="5">
        <f>IFERROR(IF($D$84="",0,F87+G88),0)</f>
        <v>4616.666666666667</v>
      </c>
      <c r="G88" s="5">
        <f t="shared" ref="G88:G98" si="19">IFERROR(($E$84-$D$84)/$F$84,0)</f>
        <v>808.33333333333337</v>
      </c>
      <c r="H88" s="44"/>
      <c r="I88" s="61">
        <v>2</v>
      </c>
      <c r="J88" s="1"/>
      <c r="K88" s="5" t="str">
        <f t="shared" ref="K88:K96" si="20">IF(J88="","",(J88-D85)/12)</f>
        <v/>
      </c>
      <c r="L88" s="5">
        <f t="shared" ref="L88:L96" si="21">IFERROR((($E$84-$D$84)/$F$84)*12,"")</f>
        <v>9700</v>
      </c>
      <c r="M88" s="5">
        <f t="shared" ref="M88:M96" si="22">IFERROR(L88/12,"")</f>
        <v>808.33333333333337</v>
      </c>
      <c r="N88" s="44"/>
      <c r="O88" s="44"/>
      <c r="Y88" s="14"/>
      <c r="Z88" s="15"/>
      <c r="AA88" s="15"/>
      <c r="AB88" s="15"/>
      <c r="AC88" s="15"/>
      <c r="AD88" s="14"/>
      <c r="AE88" s="14"/>
      <c r="AF88" s="14"/>
    </row>
    <row r="89" spans="2:32" x14ac:dyDescent="0.25">
      <c r="B89" s="9"/>
      <c r="C89" s="47">
        <v>44256</v>
      </c>
      <c r="D89" s="5">
        <f t="shared" ref="D89:D98" si="23">IF($D$84="","",D88+E89)</f>
        <v>5416</v>
      </c>
      <c r="E89" s="1">
        <v>808</v>
      </c>
      <c r="F89" s="5">
        <f t="shared" ref="F89:F98" si="24">IFERROR(IF($D$84="",0,F88+G89),0)</f>
        <v>5425</v>
      </c>
      <c r="G89" s="5">
        <f t="shared" si="19"/>
        <v>808.33333333333337</v>
      </c>
      <c r="H89" s="44"/>
      <c r="I89" s="61">
        <v>3</v>
      </c>
      <c r="J89" s="1"/>
      <c r="K89" s="5" t="str">
        <f t="shared" si="20"/>
        <v/>
      </c>
      <c r="L89" s="5">
        <f t="shared" si="21"/>
        <v>9700</v>
      </c>
      <c r="M89" s="5">
        <f t="shared" si="22"/>
        <v>808.33333333333337</v>
      </c>
      <c r="N89" s="44"/>
      <c r="O89" s="44"/>
      <c r="Y89" s="14"/>
      <c r="Z89" s="15"/>
      <c r="AA89" s="15"/>
      <c r="AB89" s="15"/>
      <c r="AC89" s="15"/>
      <c r="AD89" s="14"/>
      <c r="AE89" s="14"/>
      <c r="AF89" s="14"/>
    </row>
    <row r="90" spans="2:32" x14ac:dyDescent="0.25">
      <c r="C90" s="47">
        <v>44287</v>
      </c>
      <c r="D90" s="5">
        <f t="shared" si="23"/>
        <v>6226</v>
      </c>
      <c r="E90" s="1">
        <v>810</v>
      </c>
      <c r="F90" s="5">
        <f t="shared" si="24"/>
        <v>6233.333333333333</v>
      </c>
      <c r="G90" s="5">
        <f t="shared" si="19"/>
        <v>808.33333333333337</v>
      </c>
      <c r="H90" s="44"/>
      <c r="I90" s="61">
        <v>4</v>
      </c>
      <c r="J90" s="1"/>
      <c r="K90" s="5" t="str">
        <f t="shared" si="20"/>
        <v/>
      </c>
      <c r="L90" s="5">
        <f t="shared" si="21"/>
        <v>9700</v>
      </c>
      <c r="M90" s="5">
        <f t="shared" si="22"/>
        <v>808.33333333333337</v>
      </c>
      <c r="N90" s="44"/>
      <c r="O90" s="44"/>
      <c r="Y90" s="14"/>
      <c r="Z90" s="15"/>
      <c r="AA90" s="15"/>
      <c r="AB90" s="15"/>
      <c r="AC90" s="15"/>
      <c r="AD90" s="14"/>
      <c r="AE90" s="14"/>
      <c r="AF90" s="14"/>
    </row>
    <row r="91" spans="2:32" x14ac:dyDescent="0.25">
      <c r="C91" s="47">
        <v>44317</v>
      </c>
      <c r="D91" s="5">
        <f t="shared" si="23"/>
        <v>7036</v>
      </c>
      <c r="E91" s="1">
        <v>810</v>
      </c>
      <c r="F91" s="5">
        <f t="shared" si="24"/>
        <v>7041.6666666666661</v>
      </c>
      <c r="G91" s="5">
        <f t="shared" si="19"/>
        <v>808.33333333333337</v>
      </c>
      <c r="H91" s="44"/>
      <c r="I91" s="61">
        <v>5</v>
      </c>
      <c r="J91" s="1"/>
      <c r="K91" s="5" t="str">
        <f t="shared" si="20"/>
        <v/>
      </c>
      <c r="L91" s="5">
        <f t="shared" si="21"/>
        <v>9700</v>
      </c>
      <c r="M91" s="5">
        <f t="shared" si="22"/>
        <v>808.33333333333337</v>
      </c>
      <c r="N91" s="44"/>
      <c r="O91" s="44"/>
      <c r="Y91" s="14"/>
      <c r="Z91" s="15"/>
      <c r="AA91" s="15"/>
      <c r="AB91" s="15"/>
      <c r="AC91" s="15"/>
      <c r="AD91" s="14"/>
      <c r="AE91" s="14"/>
      <c r="AF91" s="14"/>
    </row>
    <row r="92" spans="2:32" x14ac:dyDescent="0.25">
      <c r="C92" s="47">
        <v>44348</v>
      </c>
      <c r="D92" s="5">
        <f t="shared" si="23"/>
        <v>7846</v>
      </c>
      <c r="E92" s="1">
        <v>810</v>
      </c>
      <c r="F92" s="5">
        <f t="shared" si="24"/>
        <v>7849.9999999999991</v>
      </c>
      <c r="G92" s="5">
        <f t="shared" si="19"/>
        <v>808.33333333333337</v>
      </c>
      <c r="H92" s="44"/>
      <c r="I92" s="61">
        <v>6</v>
      </c>
      <c r="J92" s="1"/>
      <c r="K92" s="5" t="str">
        <f t="shared" si="20"/>
        <v/>
      </c>
      <c r="L92" s="5">
        <f t="shared" si="21"/>
        <v>9700</v>
      </c>
      <c r="M92" s="5">
        <f t="shared" si="22"/>
        <v>808.33333333333337</v>
      </c>
      <c r="N92" s="44"/>
      <c r="O92" s="44"/>
      <c r="Y92" s="14"/>
      <c r="Z92" s="15"/>
      <c r="AA92" s="15"/>
      <c r="AB92" s="15"/>
      <c r="AC92" s="15"/>
      <c r="AD92" s="14"/>
      <c r="AE92" s="14"/>
      <c r="AF92" s="14"/>
    </row>
    <row r="93" spans="2:32" x14ac:dyDescent="0.25">
      <c r="C93" s="47">
        <v>44378</v>
      </c>
      <c r="D93" s="5">
        <f t="shared" si="23"/>
        <v>8656</v>
      </c>
      <c r="E93" s="1">
        <v>810</v>
      </c>
      <c r="F93" s="5">
        <f t="shared" si="24"/>
        <v>8658.3333333333321</v>
      </c>
      <c r="G93" s="5">
        <f t="shared" si="19"/>
        <v>808.33333333333337</v>
      </c>
      <c r="H93" s="44"/>
      <c r="I93" s="61">
        <v>7</v>
      </c>
      <c r="J93" s="1"/>
      <c r="K93" s="5" t="str">
        <f t="shared" si="20"/>
        <v/>
      </c>
      <c r="L93" s="5">
        <f t="shared" si="21"/>
        <v>9700</v>
      </c>
      <c r="M93" s="5">
        <f t="shared" si="22"/>
        <v>808.33333333333337</v>
      </c>
      <c r="N93" s="44"/>
      <c r="O93" s="44"/>
      <c r="Y93" s="14"/>
      <c r="Z93" s="15"/>
      <c r="AA93" s="15"/>
      <c r="AB93" s="15"/>
      <c r="AC93" s="15"/>
      <c r="AD93" s="14"/>
      <c r="AE93" s="14"/>
      <c r="AF93" s="14"/>
    </row>
    <row r="94" spans="2:32" x14ac:dyDescent="0.25">
      <c r="C94" s="47">
        <v>44409</v>
      </c>
      <c r="D94" s="5">
        <f t="shared" si="23"/>
        <v>9464</v>
      </c>
      <c r="E94" s="1">
        <v>808</v>
      </c>
      <c r="F94" s="5">
        <f t="shared" si="24"/>
        <v>9466.6666666666661</v>
      </c>
      <c r="G94" s="5">
        <f t="shared" si="19"/>
        <v>808.33333333333337</v>
      </c>
      <c r="H94" s="44"/>
      <c r="I94" s="61">
        <v>8</v>
      </c>
      <c r="J94" s="1"/>
      <c r="K94" s="5" t="str">
        <f t="shared" si="20"/>
        <v/>
      </c>
      <c r="L94" s="5">
        <f t="shared" si="21"/>
        <v>9700</v>
      </c>
      <c r="M94" s="5">
        <f t="shared" si="22"/>
        <v>808.33333333333337</v>
      </c>
      <c r="N94" s="44"/>
      <c r="O94" s="44"/>
      <c r="U94" s="49"/>
      <c r="Y94" s="14"/>
      <c r="Z94" s="15"/>
      <c r="AA94" s="15"/>
      <c r="AB94" s="15"/>
      <c r="AC94" s="15"/>
      <c r="AD94" s="14"/>
      <c r="AE94" s="14"/>
      <c r="AF94" s="14"/>
    </row>
    <row r="95" spans="2:32" x14ac:dyDescent="0.25">
      <c r="C95" s="47">
        <v>44440</v>
      </c>
      <c r="D95" s="5">
        <f t="shared" si="23"/>
        <v>10274</v>
      </c>
      <c r="E95" s="1">
        <v>810</v>
      </c>
      <c r="F95" s="5">
        <f t="shared" si="24"/>
        <v>10275</v>
      </c>
      <c r="G95" s="5">
        <f t="shared" si="19"/>
        <v>808.33333333333337</v>
      </c>
      <c r="H95" s="44"/>
      <c r="I95" s="61">
        <v>9</v>
      </c>
      <c r="J95" s="1"/>
      <c r="K95" s="5" t="str">
        <f t="shared" si="20"/>
        <v/>
      </c>
      <c r="L95" s="5">
        <f t="shared" si="21"/>
        <v>9700</v>
      </c>
      <c r="M95" s="5">
        <f t="shared" si="22"/>
        <v>808.33333333333337</v>
      </c>
      <c r="N95" s="44"/>
      <c r="O95" s="44"/>
      <c r="U95" s="49"/>
      <c r="Y95" s="14"/>
      <c r="Z95" s="15"/>
      <c r="AA95" s="15"/>
      <c r="AB95" s="15"/>
      <c r="AC95" s="15"/>
      <c r="AD95" s="14"/>
      <c r="AE95" s="14"/>
      <c r="AF95" s="14"/>
    </row>
    <row r="96" spans="2:32" x14ac:dyDescent="0.25">
      <c r="C96" s="47">
        <v>44470</v>
      </c>
      <c r="D96" s="5">
        <f t="shared" si="23"/>
        <v>11086</v>
      </c>
      <c r="E96" s="1">
        <v>812</v>
      </c>
      <c r="F96" s="5">
        <f t="shared" si="24"/>
        <v>11083.333333333334</v>
      </c>
      <c r="G96" s="5">
        <f t="shared" si="19"/>
        <v>808.33333333333337</v>
      </c>
      <c r="H96" s="44"/>
      <c r="I96" s="61">
        <v>10</v>
      </c>
      <c r="J96" s="1"/>
      <c r="K96" s="5" t="str">
        <f t="shared" si="20"/>
        <v/>
      </c>
      <c r="L96" s="5">
        <f t="shared" si="21"/>
        <v>9700</v>
      </c>
      <c r="M96" s="5">
        <f t="shared" si="22"/>
        <v>808.33333333333337</v>
      </c>
      <c r="N96" s="44"/>
      <c r="O96" s="44"/>
      <c r="U96" s="49"/>
      <c r="Y96" s="14"/>
      <c r="Z96" s="15"/>
      <c r="AA96" s="15"/>
      <c r="AB96" s="15"/>
      <c r="AC96" s="15"/>
      <c r="AD96" s="14"/>
      <c r="AE96" s="14"/>
      <c r="AF96" s="14"/>
    </row>
    <row r="97" spans="1:32" x14ac:dyDescent="0.25">
      <c r="C97" s="47">
        <v>44501</v>
      </c>
      <c r="D97" s="5">
        <f t="shared" si="23"/>
        <v>11894</v>
      </c>
      <c r="E97" s="1">
        <v>808</v>
      </c>
      <c r="F97" s="5">
        <f t="shared" si="24"/>
        <v>11891.666666666668</v>
      </c>
      <c r="G97" s="5">
        <f t="shared" si="19"/>
        <v>808.33333333333337</v>
      </c>
      <c r="H97" s="44"/>
      <c r="I97" s="64"/>
      <c r="J97" s="48"/>
      <c r="K97" s="48"/>
      <c r="L97" s="48"/>
      <c r="M97" s="48"/>
      <c r="N97" s="44"/>
      <c r="O97" s="44"/>
      <c r="U97" s="49"/>
      <c r="Y97" s="14"/>
      <c r="Z97" s="15"/>
      <c r="AA97" s="15"/>
      <c r="AB97" s="15"/>
      <c r="AC97" s="15"/>
      <c r="AD97" s="14"/>
      <c r="AE97" s="14"/>
      <c r="AF97" s="14"/>
    </row>
    <row r="98" spans="1:32" x14ac:dyDescent="0.25">
      <c r="B98" s="30"/>
      <c r="C98" s="47">
        <v>44531</v>
      </c>
      <c r="D98" s="5">
        <f t="shared" si="23"/>
        <v>12702</v>
      </c>
      <c r="E98" s="1">
        <v>808</v>
      </c>
      <c r="F98" s="5">
        <f t="shared" si="24"/>
        <v>12700.000000000002</v>
      </c>
      <c r="G98" s="5">
        <f t="shared" si="19"/>
        <v>808.33333333333337</v>
      </c>
      <c r="H98" s="44"/>
      <c r="I98" s="64"/>
      <c r="J98" s="48"/>
      <c r="K98" s="48"/>
      <c r="L98" s="48"/>
      <c r="M98" s="48"/>
      <c r="N98" s="44"/>
      <c r="O98" s="44"/>
      <c r="U98" s="49"/>
      <c r="Y98" s="14"/>
      <c r="Z98" s="15"/>
      <c r="AA98" s="15"/>
      <c r="AB98" s="15"/>
      <c r="AC98" s="15"/>
      <c r="AD98" s="14"/>
      <c r="AE98" s="14"/>
      <c r="AF98" s="14"/>
    </row>
    <row r="99" spans="1:32" s="10" customFormat="1" ht="14.45" customHeight="1" x14ac:dyDescent="0.25">
      <c r="A99" s="11"/>
      <c r="B99" s="11"/>
      <c r="C99" s="50">
        <v>1</v>
      </c>
      <c r="D99" s="51" cm="1">
        <f t="array" aca="1" ref="D99" ca="1">IFERROR(1-(INDIRECT("D"&amp;SUM(--NOT(ISBLANK(D87:D98)))+59+27)/E84),NA())</f>
        <v>0.87297999999999998</v>
      </c>
      <c r="E99" s="51">
        <f t="shared" ref="E99" ca="1" si="25">IFERROR(C99-D99,NA())</f>
        <v>0.12702000000000002</v>
      </c>
      <c r="F99" s="51"/>
      <c r="G99" s="51"/>
      <c r="H99" s="11"/>
      <c r="I99" s="50">
        <v>1</v>
      </c>
      <c r="J99" s="51"/>
      <c r="K99" s="51"/>
      <c r="L99" s="51"/>
      <c r="M99" s="51"/>
      <c r="N99" s="11"/>
      <c r="O99" s="11"/>
      <c r="P99" s="11"/>
      <c r="Q99" s="11"/>
      <c r="R99" s="11"/>
      <c r="S99" s="11"/>
      <c r="T99" s="11"/>
      <c r="U99" s="55"/>
      <c r="V99" s="11"/>
      <c r="Y99" s="14"/>
      <c r="Z99" s="15"/>
      <c r="AA99" s="15"/>
      <c r="AB99" s="15"/>
      <c r="AC99" s="15"/>
      <c r="AD99" s="14"/>
      <c r="AE99" s="14"/>
      <c r="AF99" s="14"/>
    </row>
    <row r="100" spans="1:32" s="10" customFormat="1" x14ac:dyDescent="0.25">
      <c r="A100" s="11"/>
      <c r="B100" s="11"/>
      <c r="C100" s="31">
        <f>$D$61</f>
        <v>0</v>
      </c>
      <c r="D100" s="32" cm="1">
        <f t="array" aca="1" ref="D100" ca="1">INDIRECT("D"&amp;SUM(--NOT(ISBLANK(D87:D98)))+59+27)</f>
        <v>12702</v>
      </c>
      <c r="E100" s="33"/>
      <c r="F100" s="33"/>
      <c r="G100" s="33"/>
      <c r="H100" s="11"/>
      <c r="I100" s="31">
        <f>$D$61</f>
        <v>0</v>
      </c>
      <c r="J100" s="32"/>
      <c r="K100" s="33"/>
      <c r="L100" s="33"/>
      <c r="M100" s="33"/>
      <c r="N100" s="11"/>
      <c r="O100" s="11"/>
      <c r="P100" s="11"/>
      <c r="Q100" s="11"/>
      <c r="R100" s="11"/>
      <c r="S100" s="11"/>
      <c r="T100" s="11"/>
      <c r="U100" s="11"/>
      <c r="V100" s="11"/>
      <c r="Y100" s="14"/>
      <c r="Z100" s="15"/>
      <c r="AA100" s="15"/>
      <c r="AB100" s="15"/>
      <c r="AC100" s="15"/>
      <c r="AD100" s="14"/>
      <c r="AE100" s="14"/>
      <c r="AF100" s="14"/>
    </row>
    <row r="101" spans="1:32" x14ac:dyDescent="0.25">
      <c r="Y101" s="14"/>
      <c r="Z101" s="15"/>
      <c r="AA101" s="15"/>
      <c r="AB101" s="15"/>
      <c r="AC101" s="15"/>
      <c r="AD101" s="14"/>
      <c r="AE101" s="14"/>
      <c r="AF101" s="14"/>
    </row>
    <row r="102" spans="1:32" x14ac:dyDescent="0.25">
      <c r="Y102" s="14"/>
      <c r="Z102" s="15"/>
      <c r="AA102" s="15"/>
      <c r="AB102" s="15"/>
      <c r="AC102" s="15"/>
      <c r="AD102" s="14"/>
      <c r="AE102" s="14"/>
      <c r="AF102" s="14"/>
    </row>
    <row r="103" spans="1:32" s="7" customFormat="1" ht="22.9" customHeight="1" x14ac:dyDescent="0.25">
      <c r="B103" s="75" t="s">
        <v>20</v>
      </c>
      <c r="C103" s="76" t="s">
        <v>25</v>
      </c>
      <c r="D103" s="76"/>
      <c r="E103" s="76"/>
      <c r="F103" s="76"/>
      <c r="G103" s="76"/>
      <c r="H103" s="76"/>
      <c r="I103" s="76"/>
      <c r="J103" s="76"/>
      <c r="K103" s="76"/>
      <c r="L103" s="76"/>
      <c r="M103" s="76"/>
      <c r="N103" s="76"/>
      <c r="O103" s="76"/>
      <c r="P103" s="76"/>
      <c r="Q103" s="76"/>
      <c r="R103" s="76"/>
      <c r="S103" s="76"/>
      <c r="T103" s="76"/>
      <c r="X103" s="11"/>
      <c r="Y103" s="14"/>
      <c r="Z103" s="15"/>
      <c r="AA103" s="15"/>
      <c r="AB103" s="15"/>
      <c r="AC103" s="15"/>
      <c r="AD103" s="14"/>
      <c r="AE103" s="14"/>
      <c r="AF103" s="14"/>
    </row>
    <row r="104" spans="1:32" s="7" customFormat="1" ht="13.15" customHeight="1" x14ac:dyDescent="0.25">
      <c r="B104" s="75"/>
      <c r="C104" s="76"/>
      <c r="D104" s="76"/>
      <c r="E104" s="76"/>
      <c r="F104" s="76"/>
      <c r="G104" s="76"/>
      <c r="H104" s="76"/>
      <c r="I104" s="76"/>
      <c r="J104" s="76"/>
      <c r="K104" s="76"/>
      <c r="L104" s="76"/>
      <c r="M104" s="76"/>
      <c r="N104" s="76"/>
      <c r="O104" s="76"/>
      <c r="P104" s="76"/>
      <c r="Q104" s="76"/>
      <c r="R104" s="76"/>
      <c r="S104" s="76"/>
      <c r="T104" s="76"/>
      <c r="X104" s="11"/>
      <c r="Y104" s="14"/>
      <c r="Z104" s="15"/>
      <c r="AA104" s="15"/>
      <c r="AB104" s="15"/>
      <c r="AC104" s="15"/>
      <c r="AD104" s="14"/>
      <c r="AE104" s="14"/>
      <c r="AF104" s="14"/>
    </row>
    <row r="105" spans="1:32" ht="27.75" x14ac:dyDescent="0.25">
      <c r="B105" s="9"/>
      <c r="C105" s="29"/>
      <c r="D105" s="29"/>
      <c r="E105" s="29"/>
      <c r="F105" s="29"/>
      <c r="G105" s="29"/>
      <c r="H105" s="29"/>
      <c r="I105" s="29"/>
      <c r="J105" s="29"/>
      <c r="K105" s="29"/>
      <c r="L105" s="29"/>
      <c r="M105" s="29"/>
      <c r="N105" s="29"/>
      <c r="O105" s="29"/>
      <c r="P105" s="29"/>
      <c r="Q105" s="29"/>
      <c r="R105" s="29"/>
      <c r="S105" s="29"/>
      <c r="T105" s="29"/>
      <c r="Y105" s="14"/>
      <c r="Z105" s="15"/>
      <c r="AA105" s="15"/>
      <c r="AB105" s="15"/>
      <c r="AC105" s="15"/>
      <c r="AD105" s="14"/>
      <c r="AE105" s="14"/>
      <c r="AF105" s="14"/>
    </row>
    <row r="106" spans="1:32" x14ac:dyDescent="0.25">
      <c r="B106" s="9"/>
      <c r="D106" s="35" t="s">
        <v>19</v>
      </c>
      <c r="E106" s="36" t="s">
        <v>0</v>
      </c>
      <c r="F106" s="36" t="s">
        <v>21</v>
      </c>
      <c r="G106" s="37"/>
      <c r="H106" s="38"/>
      <c r="J106" s="35"/>
      <c r="K106" s="36"/>
      <c r="L106" s="36"/>
      <c r="M106" s="37"/>
      <c r="N106" s="38"/>
      <c r="O106" s="38"/>
      <c r="Y106" s="14"/>
      <c r="Z106" s="15"/>
      <c r="AA106" s="15"/>
      <c r="AB106" s="15"/>
      <c r="AC106" s="15"/>
      <c r="AD106" s="14"/>
      <c r="AE106" s="14"/>
      <c r="AF106" s="14"/>
    </row>
    <row r="107" spans="1:32" x14ac:dyDescent="0.25">
      <c r="B107" s="9"/>
      <c r="C107" s="42"/>
      <c r="D107" s="3">
        <v>500</v>
      </c>
      <c r="E107" s="3">
        <v>140000</v>
      </c>
      <c r="F107" s="3">
        <v>720</v>
      </c>
      <c r="G107" s="67"/>
      <c r="H107" s="44"/>
      <c r="I107" s="42"/>
      <c r="J107" s="65"/>
      <c r="K107" s="65"/>
      <c r="L107" s="65"/>
      <c r="M107" s="43"/>
      <c r="N107" s="44"/>
      <c r="O107" s="44"/>
      <c r="Y107" s="14"/>
      <c r="Z107" s="15"/>
      <c r="AA107" s="15"/>
      <c r="AB107" s="15"/>
      <c r="AC107" s="15"/>
      <c r="AD107" s="14"/>
      <c r="AE107" s="14"/>
      <c r="AF107" s="14"/>
    </row>
    <row r="108" spans="1:32" x14ac:dyDescent="0.25">
      <c r="B108" s="9"/>
      <c r="C108" s="42"/>
      <c r="D108" s="43"/>
      <c r="E108" s="43"/>
      <c r="F108" s="43"/>
      <c r="G108" s="43"/>
      <c r="H108" s="44"/>
      <c r="I108" s="42"/>
      <c r="J108" s="43"/>
      <c r="K108" s="43"/>
      <c r="L108" s="43"/>
      <c r="M108" s="43"/>
      <c r="N108" s="44"/>
      <c r="O108" s="44"/>
      <c r="Y108" s="14"/>
      <c r="Z108" s="15"/>
      <c r="AA108" s="15"/>
      <c r="AB108" s="15"/>
      <c r="AC108" s="15"/>
      <c r="AD108" s="14"/>
      <c r="AE108" s="14"/>
      <c r="AF108" s="14"/>
    </row>
    <row r="109" spans="1:32" x14ac:dyDescent="0.25">
      <c r="B109" s="9"/>
      <c r="C109" s="9"/>
      <c r="D109" s="45" t="s">
        <v>30</v>
      </c>
      <c r="E109" s="45" t="s">
        <v>32</v>
      </c>
      <c r="F109" s="45" t="s">
        <v>33</v>
      </c>
      <c r="G109" s="45" t="s">
        <v>23</v>
      </c>
      <c r="H109" s="9"/>
      <c r="I109" s="9"/>
      <c r="J109" s="45" t="s">
        <v>35</v>
      </c>
      <c r="K109" s="45" t="s">
        <v>27</v>
      </c>
      <c r="L109" s="45" t="s">
        <v>34</v>
      </c>
      <c r="M109" s="45" t="s">
        <v>28</v>
      </c>
      <c r="N109" s="9"/>
      <c r="O109" s="9"/>
      <c r="Y109" s="14"/>
      <c r="Z109" s="15"/>
      <c r="AA109" s="15"/>
      <c r="AB109" s="15"/>
      <c r="AC109" s="15"/>
      <c r="AD109" s="14"/>
      <c r="AE109" s="14"/>
      <c r="AF109" s="14"/>
    </row>
    <row r="110" spans="1:32" x14ac:dyDescent="0.25">
      <c r="B110" s="9"/>
      <c r="C110" s="47">
        <v>44197</v>
      </c>
      <c r="D110" s="5">
        <f>IF($D$107="","",D107+E110)</f>
        <v>600</v>
      </c>
      <c r="E110" s="1">
        <v>100</v>
      </c>
      <c r="F110" s="5">
        <f>IFERROR(IF($D$107="",0,D107+G110),0)</f>
        <v>693.75</v>
      </c>
      <c r="G110" s="5">
        <f>IFERROR(($E$107-$D$107)/$F$107,0)</f>
        <v>193.75</v>
      </c>
      <c r="H110" s="44"/>
      <c r="I110" s="66">
        <v>5</v>
      </c>
      <c r="J110" s="1"/>
      <c r="K110" s="5" t="str">
        <f>IF(J110="","",J110/(12*5))</f>
        <v/>
      </c>
      <c r="L110" s="5">
        <f>IFERROR(((($E$107-$D$107)/$F$107)*12)*5,"")</f>
        <v>11625</v>
      </c>
      <c r="M110" s="5">
        <f>IFERROR(L110/(12*5),"")</f>
        <v>193.75</v>
      </c>
      <c r="N110" s="44"/>
      <c r="O110" s="44"/>
      <c r="Y110" s="14"/>
      <c r="Z110" s="15"/>
      <c r="AA110" s="15"/>
      <c r="AB110" s="15"/>
      <c r="AC110" s="15"/>
      <c r="AD110" s="14"/>
      <c r="AE110" s="14"/>
      <c r="AF110" s="14"/>
    </row>
    <row r="111" spans="1:32" x14ac:dyDescent="0.25">
      <c r="B111" s="9"/>
      <c r="C111" s="47">
        <v>44228</v>
      </c>
      <c r="D111" s="5">
        <f>IF($D$107="","",D110+E111)</f>
        <v>700</v>
      </c>
      <c r="E111" s="1">
        <v>100</v>
      </c>
      <c r="F111" s="5">
        <f>IFERROR(IF($D$107="",0,F110+G111),0)</f>
        <v>887.5</v>
      </c>
      <c r="G111" s="5">
        <f t="shared" ref="G111:G121" si="26">IFERROR(($E$107-$D$107)/$F$107,0)</f>
        <v>193.75</v>
      </c>
      <c r="H111" s="44"/>
      <c r="I111" s="66">
        <v>10</v>
      </c>
      <c r="J111" s="1"/>
      <c r="K111" s="5" t="str">
        <f t="shared" ref="K111:K121" si="27">IF(J111="","",J111/(12*5))</f>
        <v/>
      </c>
      <c r="L111" s="5">
        <f t="shared" ref="L111:L121" si="28">IFERROR(((($E$107-$D$107)/$F$107)*12)*5,"")</f>
        <v>11625</v>
      </c>
      <c r="M111" s="5">
        <f t="shared" ref="M111:M121" si="29">IFERROR(L111/(12*5),"")</f>
        <v>193.75</v>
      </c>
      <c r="N111" s="44"/>
      <c r="O111" s="44"/>
      <c r="Y111" s="14"/>
      <c r="Z111" s="15"/>
      <c r="AA111" s="15"/>
      <c r="AB111" s="15"/>
      <c r="AC111" s="15"/>
      <c r="AD111" s="14"/>
      <c r="AE111" s="14"/>
      <c r="AF111" s="14"/>
    </row>
    <row r="112" spans="1:32" x14ac:dyDescent="0.25">
      <c r="B112" s="9"/>
      <c r="C112" s="47">
        <v>44256</v>
      </c>
      <c r="D112" s="5">
        <f t="shared" ref="D112:D121" si="30">IF($D$107="","",D111+E112)</f>
        <v>850</v>
      </c>
      <c r="E112" s="1">
        <v>150</v>
      </c>
      <c r="F112" s="5">
        <f t="shared" ref="F112:F121" si="31">IFERROR(IF($D$107="",0,F111+G112),0)</f>
        <v>1081.25</v>
      </c>
      <c r="G112" s="5">
        <f t="shared" si="26"/>
        <v>193.75</v>
      </c>
      <c r="H112" s="44"/>
      <c r="I112" s="66">
        <v>15</v>
      </c>
      <c r="J112" s="1"/>
      <c r="K112" s="5" t="str">
        <f t="shared" si="27"/>
        <v/>
      </c>
      <c r="L112" s="5">
        <f t="shared" si="28"/>
        <v>11625</v>
      </c>
      <c r="M112" s="5">
        <f t="shared" si="29"/>
        <v>193.75</v>
      </c>
      <c r="N112" s="44"/>
      <c r="O112" s="44"/>
      <c r="Y112" s="14"/>
      <c r="Z112" s="15"/>
      <c r="AA112" s="15"/>
      <c r="AB112" s="15"/>
      <c r="AC112" s="15"/>
      <c r="AD112" s="14"/>
      <c r="AE112" s="14"/>
      <c r="AF112" s="14"/>
    </row>
    <row r="113" spans="1:32" x14ac:dyDescent="0.25">
      <c r="C113" s="47">
        <v>44287</v>
      </c>
      <c r="D113" s="5">
        <f t="shared" si="30"/>
        <v>1000</v>
      </c>
      <c r="E113" s="1">
        <v>150</v>
      </c>
      <c r="F113" s="5">
        <f t="shared" si="31"/>
        <v>1275</v>
      </c>
      <c r="G113" s="5">
        <f t="shared" si="26"/>
        <v>193.75</v>
      </c>
      <c r="H113" s="44"/>
      <c r="I113" s="66">
        <v>20</v>
      </c>
      <c r="J113" s="1"/>
      <c r="K113" s="5" t="str">
        <f t="shared" si="27"/>
        <v/>
      </c>
      <c r="L113" s="5">
        <f t="shared" si="28"/>
        <v>11625</v>
      </c>
      <c r="M113" s="5">
        <f t="shared" si="29"/>
        <v>193.75</v>
      </c>
      <c r="N113" s="44"/>
      <c r="O113" s="44"/>
      <c r="Y113" s="14"/>
      <c r="Z113" s="15"/>
      <c r="AA113" s="15"/>
      <c r="AB113" s="15"/>
      <c r="AC113" s="15"/>
      <c r="AD113" s="14"/>
      <c r="AE113" s="14"/>
      <c r="AF113" s="14"/>
    </row>
    <row r="114" spans="1:32" x14ac:dyDescent="0.25">
      <c r="C114" s="47">
        <v>44317</v>
      </c>
      <c r="D114" s="5">
        <f t="shared" si="30"/>
        <v>1300</v>
      </c>
      <c r="E114" s="1">
        <v>300</v>
      </c>
      <c r="F114" s="5">
        <f t="shared" si="31"/>
        <v>1468.75</v>
      </c>
      <c r="G114" s="5">
        <f t="shared" si="26"/>
        <v>193.75</v>
      </c>
      <c r="H114" s="44"/>
      <c r="I114" s="66">
        <v>25</v>
      </c>
      <c r="J114" s="1"/>
      <c r="K114" s="5" t="str">
        <f t="shared" si="27"/>
        <v/>
      </c>
      <c r="L114" s="5">
        <f t="shared" si="28"/>
        <v>11625</v>
      </c>
      <c r="M114" s="5">
        <f t="shared" si="29"/>
        <v>193.75</v>
      </c>
      <c r="N114" s="44"/>
      <c r="O114" s="44"/>
      <c r="Y114" s="14"/>
      <c r="Z114" s="15"/>
      <c r="AA114" s="15"/>
      <c r="AB114" s="15"/>
      <c r="AC114" s="15"/>
      <c r="AD114" s="14"/>
      <c r="AE114" s="14"/>
      <c r="AF114" s="14"/>
    </row>
    <row r="115" spans="1:32" x14ac:dyDescent="0.25">
      <c r="C115" s="47">
        <v>44348</v>
      </c>
      <c r="D115" s="5">
        <f t="shared" si="30"/>
        <v>1600</v>
      </c>
      <c r="E115" s="1">
        <v>300</v>
      </c>
      <c r="F115" s="5">
        <f t="shared" si="31"/>
        <v>1662.5</v>
      </c>
      <c r="G115" s="5">
        <f t="shared" si="26"/>
        <v>193.75</v>
      </c>
      <c r="H115" s="44"/>
      <c r="I115" s="66">
        <v>30</v>
      </c>
      <c r="J115" s="1"/>
      <c r="K115" s="5" t="str">
        <f t="shared" si="27"/>
        <v/>
      </c>
      <c r="L115" s="5">
        <f t="shared" si="28"/>
        <v>11625</v>
      </c>
      <c r="M115" s="5">
        <f t="shared" si="29"/>
        <v>193.75</v>
      </c>
      <c r="N115" s="44"/>
      <c r="O115" s="44"/>
      <c r="Y115" s="14"/>
      <c r="Z115" s="15"/>
      <c r="AA115" s="15"/>
      <c r="AB115" s="15"/>
      <c r="AC115" s="15"/>
      <c r="AD115" s="14"/>
      <c r="AE115" s="14"/>
      <c r="AF115" s="14"/>
    </row>
    <row r="116" spans="1:32" x14ac:dyDescent="0.25">
      <c r="C116" s="47">
        <v>44378</v>
      </c>
      <c r="D116" s="5">
        <f t="shared" si="30"/>
        <v>1790</v>
      </c>
      <c r="E116" s="1">
        <v>190</v>
      </c>
      <c r="F116" s="5">
        <f t="shared" si="31"/>
        <v>1856.25</v>
      </c>
      <c r="G116" s="5">
        <f t="shared" si="26"/>
        <v>193.75</v>
      </c>
      <c r="H116" s="44"/>
      <c r="I116" s="66">
        <v>35</v>
      </c>
      <c r="J116" s="1"/>
      <c r="K116" s="5" t="str">
        <f t="shared" si="27"/>
        <v/>
      </c>
      <c r="L116" s="5">
        <f t="shared" si="28"/>
        <v>11625</v>
      </c>
      <c r="M116" s="5">
        <f t="shared" si="29"/>
        <v>193.75</v>
      </c>
      <c r="N116" s="44"/>
      <c r="O116" s="44"/>
      <c r="Y116" s="14"/>
      <c r="Z116" s="15"/>
      <c r="AA116" s="15"/>
      <c r="AB116" s="15"/>
      <c r="AC116" s="15"/>
      <c r="AD116" s="14"/>
      <c r="AE116" s="14"/>
      <c r="AF116" s="14"/>
    </row>
    <row r="117" spans="1:32" x14ac:dyDescent="0.25">
      <c r="C117" s="47">
        <v>44409</v>
      </c>
      <c r="D117" s="5">
        <f t="shared" si="30"/>
        <v>1984</v>
      </c>
      <c r="E117" s="1">
        <v>194</v>
      </c>
      <c r="F117" s="5">
        <f t="shared" si="31"/>
        <v>2050</v>
      </c>
      <c r="G117" s="5">
        <f t="shared" si="26"/>
        <v>193.75</v>
      </c>
      <c r="H117" s="44"/>
      <c r="I117" s="66">
        <v>40</v>
      </c>
      <c r="J117" s="1"/>
      <c r="K117" s="5" t="str">
        <f t="shared" si="27"/>
        <v/>
      </c>
      <c r="L117" s="5">
        <f t="shared" si="28"/>
        <v>11625</v>
      </c>
      <c r="M117" s="5">
        <f t="shared" si="29"/>
        <v>193.75</v>
      </c>
      <c r="N117" s="44"/>
      <c r="O117" s="44"/>
      <c r="U117" s="49"/>
      <c r="Y117" s="14"/>
      <c r="Z117" s="15"/>
      <c r="AA117" s="15"/>
      <c r="AB117" s="15"/>
      <c r="AC117" s="15"/>
      <c r="AD117" s="14"/>
      <c r="AE117" s="14"/>
      <c r="AF117" s="14"/>
    </row>
    <row r="118" spans="1:32" x14ac:dyDescent="0.25">
      <c r="C118" s="47">
        <v>44440</v>
      </c>
      <c r="D118" s="5">
        <f t="shared" si="30"/>
        <v>2184</v>
      </c>
      <c r="E118" s="1">
        <v>200</v>
      </c>
      <c r="F118" s="5">
        <f t="shared" si="31"/>
        <v>2243.75</v>
      </c>
      <c r="G118" s="5">
        <f t="shared" si="26"/>
        <v>193.75</v>
      </c>
      <c r="H118" s="44"/>
      <c r="I118" s="66">
        <v>45</v>
      </c>
      <c r="J118" s="1"/>
      <c r="K118" s="5" t="str">
        <f t="shared" si="27"/>
        <v/>
      </c>
      <c r="L118" s="5">
        <f t="shared" si="28"/>
        <v>11625</v>
      </c>
      <c r="M118" s="5">
        <f t="shared" si="29"/>
        <v>193.75</v>
      </c>
      <c r="N118" s="44"/>
      <c r="O118" s="44"/>
      <c r="U118" s="49"/>
      <c r="Y118" s="14"/>
      <c r="Z118" s="15"/>
      <c r="AA118" s="15"/>
      <c r="AB118" s="15"/>
      <c r="AC118" s="15"/>
      <c r="AD118" s="14"/>
      <c r="AE118" s="14"/>
      <c r="AF118" s="14"/>
    </row>
    <row r="119" spans="1:32" x14ac:dyDescent="0.25">
      <c r="C119" s="47">
        <v>44470</v>
      </c>
      <c r="D119" s="5">
        <f t="shared" si="30"/>
        <v>2384</v>
      </c>
      <c r="E119" s="1">
        <v>200</v>
      </c>
      <c r="F119" s="5">
        <f t="shared" si="31"/>
        <v>2437.5</v>
      </c>
      <c r="G119" s="5">
        <f t="shared" si="26"/>
        <v>193.75</v>
      </c>
      <c r="H119" s="44"/>
      <c r="I119" s="66">
        <v>50</v>
      </c>
      <c r="J119" s="1"/>
      <c r="K119" s="5" t="str">
        <f t="shared" si="27"/>
        <v/>
      </c>
      <c r="L119" s="5">
        <f t="shared" si="28"/>
        <v>11625</v>
      </c>
      <c r="M119" s="5">
        <f t="shared" si="29"/>
        <v>193.75</v>
      </c>
      <c r="N119" s="44"/>
      <c r="O119" s="44"/>
      <c r="U119" s="49"/>
      <c r="Y119" s="14"/>
      <c r="Z119" s="15"/>
      <c r="AA119" s="15"/>
      <c r="AB119" s="15"/>
      <c r="AC119" s="15"/>
      <c r="AD119" s="14"/>
      <c r="AE119" s="14"/>
      <c r="AF119" s="14"/>
    </row>
    <row r="120" spans="1:32" x14ac:dyDescent="0.25">
      <c r="C120" s="47">
        <v>44501</v>
      </c>
      <c r="D120" s="5">
        <f t="shared" si="30"/>
        <v>2594</v>
      </c>
      <c r="E120" s="1">
        <v>210</v>
      </c>
      <c r="F120" s="5">
        <f t="shared" si="31"/>
        <v>2631.25</v>
      </c>
      <c r="G120" s="5">
        <f t="shared" si="26"/>
        <v>193.75</v>
      </c>
      <c r="H120" s="44"/>
      <c r="I120" s="66">
        <v>55</v>
      </c>
      <c r="J120" s="1"/>
      <c r="K120" s="5" t="str">
        <f t="shared" si="27"/>
        <v/>
      </c>
      <c r="L120" s="5">
        <f t="shared" si="28"/>
        <v>11625</v>
      </c>
      <c r="M120" s="5">
        <f t="shared" si="29"/>
        <v>193.75</v>
      </c>
      <c r="N120" s="44"/>
      <c r="O120" s="44"/>
      <c r="U120" s="49"/>
      <c r="Y120" s="14"/>
      <c r="Z120" s="15"/>
      <c r="AA120" s="15"/>
      <c r="AB120" s="15"/>
      <c r="AC120" s="15"/>
      <c r="AD120" s="14"/>
      <c r="AE120" s="14"/>
      <c r="AF120" s="14"/>
    </row>
    <row r="121" spans="1:32" x14ac:dyDescent="0.25">
      <c r="B121" s="30"/>
      <c r="C121" s="47">
        <v>44531</v>
      </c>
      <c r="D121" s="5">
        <f t="shared" si="30"/>
        <v>2804</v>
      </c>
      <c r="E121" s="1">
        <v>210</v>
      </c>
      <c r="F121" s="5">
        <f t="shared" si="31"/>
        <v>2825</v>
      </c>
      <c r="G121" s="5">
        <f t="shared" si="26"/>
        <v>193.75</v>
      </c>
      <c r="H121" s="44"/>
      <c r="I121" s="66">
        <v>60</v>
      </c>
      <c r="J121" s="1"/>
      <c r="K121" s="5" t="str">
        <f t="shared" si="27"/>
        <v/>
      </c>
      <c r="L121" s="5">
        <f t="shared" si="28"/>
        <v>11625</v>
      </c>
      <c r="M121" s="5">
        <f t="shared" si="29"/>
        <v>193.75</v>
      </c>
      <c r="N121" s="44"/>
      <c r="O121" s="44"/>
      <c r="U121" s="49"/>
      <c r="Y121" s="14"/>
      <c r="Z121" s="15"/>
      <c r="AA121" s="15"/>
      <c r="AB121" s="15"/>
      <c r="AC121" s="15"/>
      <c r="AD121" s="14"/>
      <c r="AE121" s="14"/>
      <c r="AF121" s="14"/>
    </row>
    <row r="122" spans="1:32" s="10" customFormat="1" ht="14.45" customHeight="1" x14ac:dyDescent="0.25">
      <c r="A122" s="11"/>
      <c r="B122" s="11"/>
      <c r="C122" s="50">
        <v>1</v>
      </c>
      <c r="D122" s="51" cm="1">
        <f t="array" aca="1" ref="D122" ca="1">IFERROR(1-(INDIRECT("D"&amp;SUM(--NOT(ISBLANK(D110:D121)))+82+27)/E107),NA())</f>
        <v>0.9799714285714286</v>
      </c>
      <c r="E122" s="51">
        <f t="shared" ref="E122" ca="1" si="32">IFERROR(C122-D122,NA())</f>
        <v>2.0028571428571396E-2</v>
      </c>
      <c r="F122" s="51"/>
      <c r="G122" s="51"/>
      <c r="H122" s="11"/>
      <c r="I122" s="50">
        <v>1</v>
      </c>
      <c r="J122" s="51"/>
      <c r="K122" s="51"/>
      <c r="L122" s="51"/>
      <c r="M122" s="51"/>
      <c r="N122" s="11"/>
      <c r="O122" s="11"/>
      <c r="P122" s="11"/>
      <c r="Q122" s="11"/>
      <c r="R122" s="11"/>
      <c r="S122" s="11"/>
      <c r="T122" s="11"/>
      <c r="U122" s="55"/>
      <c r="V122" s="11"/>
      <c r="Y122" s="14"/>
      <c r="Z122" s="15"/>
      <c r="AA122" s="15"/>
      <c r="AB122" s="15"/>
      <c r="AC122" s="15"/>
      <c r="AD122" s="14"/>
      <c r="AE122" s="14"/>
      <c r="AF122" s="14"/>
    </row>
    <row r="123" spans="1:32" s="10" customFormat="1" x14ac:dyDescent="0.25">
      <c r="A123" s="11"/>
      <c r="B123" s="11"/>
      <c r="C123" s="31">
        <f>$D$61</f>
        <v>0</v>
      </c>
      <c r="D123" s="32" cm="1">
        <f t="array" aca="1" ref="D123" ca="1">INDIRECT("D"&amp;SUM(--NOT(ISBLANK(D110:D121)))+82+27)</f>
        <v>2804</v>
      </c>
      <c r="E123" s="33"/>
      <c r="F123" s="33"/>
      <c r="G123" s="33"/>
      <c r="H123" s="11"/>
      <c r="I123" s="31">
        <f>$D$61</f>
        <v>0</v>
      </c>
      <c r="J123" s="32"/>
      <c r="K123" s="33"/>
      <c r="L123" s="33"/>
      <c r="M123" s="33"/>
      <c r="N123" s="11"/>
      <c r="O123" s="11"/>
      <c r="P123" s="11"/>
      <c r="Q123" s="11"/>
      <c r="R123" s="11"/>
      <c r="S123" s="11"/>
      <c r="T123" s="11"/>
      <c r="U123" s="11"/>
      <c r="V123" s="11"/>
      <c r="Y123" s="14"/>
      <c r="Z123" s="15"/>
      <c r="AA123" s="15"/>
      <c r="AB123" s="15"/>
      <c r="AC123" s="15"/>
      <c r="AD123" s="14"/>
      <c r="AE123" s="14"/>
      <c r="AF123" s="14"/>
    </row>
  </sheetData>
  <sheetProtection algorithmName="SHA-512" hashValue="0flPZTX24YGto0rP984vIja3aZUW+3rxRfQAzkFpsD0H8GTuhJP1nyOUzX/9np+eNJcX+zqwy6GCUl2bLx8qWQ==" saltValue="d636P80KaxpwHA28UBfo/Q==" spinCount="100000" sheet="1" objects="1" scenarios="1" selectLockedCells="1"/>
  <mergeCells count="10">
    <mergeCell ref="Y3:AF3"/>
    <mergeCell ref="B34:B35"/>
    <mergeCell ref="C34:T35"/>
    <mergeCell ref="B57:B58"/>
    <mergeCell ref="C57:T58"/>
    <mergeCell ref="B80:B81"/>
    <mergeCell ref="C80:T81"/>
    <mergeCell ref="B103:B104"/>
    <mergeCell ref="C103:T104"/>
    <mergeCell ref="C3:U4"/>
  </mergeCells>
  <conditionalFormatting sqref="U2:V2 B44:B54 C37:D37 C53:E55 H41:H55 E44:E52 Y1:Y2 B4:B32 A1:A34 P40:T55 H37:H39 B33:H33 U32 U34:U47 A36:A55 U54:U55 V35:V55 A56:H56 A78:H79 A77:B77 H77 A101:H102 O101:V102 O77:V79 O56:V56 O33:U33 O37:T39 O41:O55">
    <cfRule type="containsBlanks" dxfId="645" priority="644">
      <formula>LEN(TRIM(A1))=0</formula>
    </cfRule>
  </conditionalFormatting>
  <conditionalFormatting sqref="B4:B32 E44:E52 B34:C34 C53:E55 C36:E36 B33:H33 H32 B36:B55 U34:U47 A1:A55 U54:U55 C37:D37 C39 C40:E40 C38:F38 A77:B77 U5:U17 AG36:AJ48 AG101:XFD102 AG77:XFD79 AG49:XFD56 H1:H2 A56:H56 A78:H79 H77 A101:H102 V35:V55 V57:V76 H100 V80:V99 H123 V103:V122 X37:X123 X1:AC2 O123:V123 O100:V102 O77:V79 O56:V56 O1:V2 O32:U33 H36:H55 O36:T55 W1:W123 AE1:XFD2">
    <cfRule type="cellIs" dxfId="644" priority="643" operator="equal">
      <formula>"(blank)"</formula>
    </cfRule>
  </conditionalFormatting>
  <conditionalFormatting sqref="B4:B32 U2:V2 B44:B54 C37:D37 C53:E55 H41:H55 E44:E52 Y1:Y2 A1:A34 P40:T55 H37:H39 B33:H33 U32 U34:U47 A36:A55 U54:U55 V35:V55 A56:H56 A78:H79 A77:B77 H77 A101:H102 O101:V102 O77:V79 O56:V56 O33:U33 O37:T39 O41:O55">
    <cfRule type="containsText" dxfId="643" priority="642" operator="containsText" text="(egen kategori)">
      <formula>NOT(ISERROR(SEARCH("(egen kategori)",A1)))</formula>
    </cfRule>
  </conditionalFormatting>
  <conditionalFormatting sqref="H32 H36 O36:T36 O32:T32">
    <cfRule type="containsBlanks" dxfId="642" priority="641">
      <formula>LEN(TRIM(H32))=0</formula>
    </cfRule>
  </conditionalFormatting>
  <conditionalFormatting sqref="H32 H36 O36:T36 O32:T32">
    <cfRule type="cellIs" dxfId="641" priority="640" operator="equal">
      <formula>"(blank)"</formula>
    </cfRule>
  </conditionalFormatting>
  <conditionalFormatting sqref="C32:E32 C36:E36 H36 H32 O32:T32 O36:T36">
    <cfRule type="containsText" dxfId="640" priority="639" operator="containsText" text="(egen kategori)">
      <formula>NOT(ISERROR(SEARCH("(egen kategori)",C32)))</formula>
    </cfRule>
  </conditionalFormatting>
  <conditionalFormatting sqref="H41:H52 O41:O52">
    <cfRule type="cellIs" dxfId="639" priority="638" operator="lessThan">
      <formula>0</formula>
    </cfRule>
  </conditionalFormatting>
  <conditionalFormatting sqref="C38:D38 C39">
    <cfRule type="containsBlanks" dxfId="638" priority="637">
      <formula>LEN(TRIM(C38))=0</formula>
    </cfRule>
  </conditionalFormatting>
  <conditionalFormatting sqref="C38:D38 C39">
    <cfRule type="cellIs" dxfId="637" priority="636" operator="equal">
      <formula>"(blank)"</formula>
    </cfRule>
  </conditionalFormatting>
  <conditionalFormatting sqref="C38:D38 C39">
    <cfRule type="containsText" dxfId="636" priority="635" operator="containsText" text="(egen kategori)">
      <formula>NOT(ISERROR(SEARCH("(egen kategori)",C38)))</formula>
    </cfRule>
  </conditionalFormatting>
  <conditionalFormatting sqref="H38:H39 O38:O39">
    <cfRule type="cellIs" dxfId="635" priority="634" operator="lessThan">
      <formula>0</formula>
    </cfRule>
  </conditionalFormatting>
  <conditionalFormatting sqref="E41:E52">
    <cfRule type="containsBlanks" dxfId="634" priority="584">
      <formula>LEN(TRIM(E41))=0</formula>
    </cfRule>
    <cfRule type="containsBlanks" dxfId="633" priority="633">
      <formula>LEN(TRIM(E41))=0</formula>
    </cfRule>
  </conditionalFormatting>
  <conditionalFormatting sqref="E41:E52">
    <cfRule type="cellIs" dxfId="632" priority="632" operator="equal">
      <formula>"(blank)"</formula>
    </cfRule>
  </conditionalFormatting>
  <conditionalFormatting sqref="E41:E52">
    <cfRule type="containsText" dxfId="631" priority="631" operator="containsText" text="(egen kategori)">
      <formula>NOT(ISERROR(SEARCH("(egen kategori)",E41)))</formula>
    </cfRule>
  </conditionalFormatting>
  <conditionalFormatting sqref="E38:F38">
    <cfRule type="containsBlanks" dxfId="630" priority="630">
      <formula>LEN(TRIM(E38))=0</formula>
    </cfRule>
  </conditionalFormatting>
  <conditionalFormatting sqref="A1:E2 H49 A32:E32 A3:B31 E41:E52 O49:T49">
    <cfRule type="cellIs" dxfId="629" priority="629" operator="equal">
      <formula>"(blank)"</formula>
    </cfRule>
  </conditionalFormatting>
  <conditionalFormatting sqref="D38:F38">
    <cfRule type="containsBlanks" dxfId="628" priority="645">
      <formula>LEN(TRIM(D38))=0</formula>
    </cfRule>
  </conditionalFormatting>
  <conditionalFormatting sqref="C34">
    <cfRule type="containsBlanks" dxfId="627" priority="628">
      <formula>LEN(TRIM(C34))=0</formula>
    </cfRule>
  </conditionalFormatting>
  <conditionalFormatting sqref="C34">
    <cfRule type="cellIs" dxfId="626" priority="627" operator="equal">
      <formula>"(blank)"</formula>
    </cfRule>
  </conditionalFormatting>
  <conditionalFormatting sqref="C34:H35 O34:T35">
    <cfRule type="containsBlanks" dxfId="625" priority="646">
      <formula>LEN(TRIM(C34))=0</formula>
    </cfRule>
  </conditionalFormatting>
  <conditionalFormatting sqref="A35">
    <cfRule type="containsBlanks" dxfId="624" priority="626">
      <formula>LEN(TRIM(A35))=0</formula>
    </cfRule>
  </conditionalFormatting>
  <conditionalFormatting sqref="A35">
    <cfRule type="cellIs" dxfId="623" priority="625" operator="equal">
      <formula>"(blank)"</formula>
    </cfRule>
  </conditionalFormatting>
  <conditionalFormatting sqref="A35">
    <cfRule type="containsText" dxfId="622" priority="624" operator="containsText" text="(egen kategori)">
      <formula>NOT(ISERROR(SEARCH("(egen kategori)",A35)))</formula>
    </cfRule>
  </conditionalFormatting>
  <conditionalFormatting sqref="F53:F55">
    <cfRule type="containsBlanks" dxfId="621" priority="612">
      <formula>LEN(TRIM(F53))=0</formula>
    </cfRule>
  </conditionalFormatting>
  <conditionalFormatting sqref="F53:F55">
    <cfRule type="cellIs" dxfId="620" priority="611" operator="equal">
      <formula>"(blank)"</formula>
    </cfRule>
  </conditionalFormatting>
  <conditionalFormatting sqref="F53:F55">
    <cfRule type="containsText" dxfId="619" priority="610" operator="containsText" text="(egen kategori)">
      <formula>NOT(ISERROR(SEARCH("(egen kategori)",F53)))</formula>
    </cfRule>
  </conditionalFormatting>
  <conditionalFormatting sqref="D41:D52">
    <cfRule type="cellIs" dxfId="618" priority="619" operator="equal">
      <formula>"(blank)"</formula>
    </cfRule>
  </conditionalFormatting>
  <conditionalFormatting sqref="C41:C52">
    <cfRule type="cellIs" dxfId="617" priority="623" operator="equal">
      <formula>"(blank)"</formula>
    </cfRule>
  </conditionalFormatting>
  <conditionalFormatting sqref="C41:C52">
    <cfRule type="containsBlanks" dxfId="616" priority="622">
      <formula>LEN(TRIM(C41))=0</formula>
    </cfRule>
  </conditionalFormatting>
  <conditionalFormatting sqref="C41:C52">
    <cfRule type="cellIs" dxfId="615" priority="621" operator="equal">
      <formula>"(blank)"</formula>
    </cfRule>
  </conditionalFormatting>
  <conditionalFormatting sqref="C41:C52">
    <cfRule type="containsText" dxfId="614" priority="620" operator="containsText" text="(egen kategori)">
      <formula>NOT(ISERROR(SEARCH("(egen kategori)",C41)))</formula>
    </cfRule>
  </conditionalFormatting>
  <conditionalFormatting sqref="D41:D52">
    <cfRule type="containsBlanks" dxfId="613" priority="618">
      <formula>LEN(TRIM(D41))=0</formula>
    </cfRule>
  </conditionalFormatting>
  <conditionalFormatting sqref="D41:D52">
    <cfRule type="cellIs" dxfId="612" priority="617" operator="equal">
      <formula>"(blank)"</formula>
    </cfRule>
  </conditionalFormatting>
  <conditionalFormatting sqref="D41:D52">
    <cfRule type="containsText" dxfId="611" priority="616" operator="containsText" text="(egen kategori)">
      <formula>NOT(ISERROR(SEARCH("(egen kategori)",D41)))</formula>
    </cfRule>
  </conditionalFormatting>
  <conditionalFormatting sqref="E41:E52">
    <cfRule type="containsBlanks" dxfId="610" priority="615">
      <formula>LEN(TRIM(E41))=0</formula>
    </cfRule>
  </conditionalFormatting>
  <conditionalFormatting sqref="E41:E52">
    <cfRule type="cellIs" dxfId="609" priority="614" operator="equal">
      <formula>"(blank)"</formula>
    </cfRule>
  </conditionalFormatting>
  <conditionalFormatting sqref="E41:E52">
    <cfRule type="containsText" dxfId="608" priority="613" operator="containsText" text="(egen kategori)">
      <formula>NOT(ISERROR(SEARCH("(egen kategori)",E41)))</formula>
    </cfRule>
  </conditionalFormatting>
  <conditionalFormatting sqref="F32 F36">
    <cfRule type="containsText" dxfId="607" priority="609" operator="containsText" text="(egen kategori)">
      <formula>NOT(ISERROR(SEARCH("(egen kategori)",F32)))</formula>
    </cfRule>
  </conditionalFormatting>
  <conditionalFormatting sqref="F1:F2 F36 F53:F55 F32">
    <cfRule type="cellIs" dxfId="606" priority="608" operator="equal">
      <formula>"(blank)"</formula>
    </cfRule>
  </conditionalFormatting>
  <conditionalFormatting sqref="G37 G53:G55">
    <cfRule type="containsBlanks" dxfId="605" priority="607">
      <formula>LEN(TRIM(G37))=0</formula>
    </cfRule>
  </conditionalFormatting>
  <conditionalFormatting sqref="G37 G53:G55">
    <cfRule type="cellIs" dxfId="604" priority="606" operator="equal">
      <formula>"(blank)"</formula>
    </cfRule>
  </conditionalFormatting>
  <conditionalFormatting sqref="G37 G53:G55">
    <cfRule type="containsText" dxfId="603" priority="605" operator="containsText" text="(egen kategori)">
      <formula>NOT(ISERROR(SEARCH("(egen kategori)",G37)))</formula>
    </cfRule>
  </conditionalFormatting>
  <conditionalFormatting sqref="G32 G36">
    <cfRule type="containsText" dxfId="602" priority="604" operator="containsText" text="(egen kategori)">
      <formula>NOT(ISERROR(SEARCH("(egen kategori)",G32)))</formula>
    </cfRule>
  </conditionalFormatting>
  <conditionalFormatting sqref="G1:G2 G36:G37 G53:G55 G32">
    <cfRule type="cellIs" dxfId="601" priority="603" operator="equal">
      <formula>"(blank)"</formula>
    </cfRule>
  </conditionalFormatting>
  <conditionalFormatting sqref="E37:F37">
    <cfRule type="cellIs" dxfId="600" priority="599" operator="equal">
      <formula>"(blank)"</formula>
    </cfRule>
  </conditionalFormatting>
  <conditionalFormatting sqref="E37:F37">
    <cfRule type="containsBlanks" dxfId="599" priority="602">
      <formula>LEN(TRIM(E37))=0</formula>
    </cfRule>
  </conditionalFormatting>
  <conditionalFormatting sqref="E37:F37">
    <cfRule type="cellIs" dxfId="598" priority="601" operator="equal">
      <formula>"(blank)"</formula>
    </cfRule>
  </conditionalFormatting>
  <conditionalFormatting sqref="E37:F37">
    <cfRule type="containsText" dxfId="597" priority="600" operator="containsText" text="(egen kategori)">
      <formula>NOT(ISERROR(SEARCH("(egen kategori)",E37)))</formula>
    </cfRule>
  </conditionalFormatting>
  <conditionalFormatting sqref="G44:G52">
    <cfRule type="containsBlanks" dxfId="596" priority="598">
      <formula>LEN(TRIM(G44))=0</formula>
    </cfRule>
  </conditionalFormatting>
  <conditionalFormatting sqref="G44:G52">
    <cfRule type="cellIs" dxfId="595" priority="597" operator="equal">
      <formula>"(blank)"</formula>
    </cfRule>
  </conditionalFormatting>
  <conditionalFormatting sqref="G44:G52">
    <cfRule type="containsText" dxfId="594" priority="596" operator="containsText" text="(egen kategori)">
      <formula>NOT(ISERROR(SEARCH("(egen kategori)",G44)))</formula>
    </cfRule>
  </conditionalFormatting>
  <conditionalFormatting sqref="G41:G52">
    <cfRule type="containsBlanks" dxfId="593" priority="595">
      <formula>LEN(TRIM(G41))=0</formula>
    </cfRule>
  </conditionalFormatting>
  <conditionalFormatting sqref="G41:G52">
    <cfRule type="cellIs" dxfId="592" priority="594" operator="equal">
      <formula>"(blank)"</formula>
    </cfRule>
  </conditionalFormatting>
  <conditionalFormatting sqref="G41:G52">
    <cfRule type="containsText" dxfId="591" priority="593" operator="containsText" text="(egen kategori)">
      <formula>NOT(ISERROR(SEARCH("(egen kategori)",G41)))</formula>
    </cfRule>
  </conditionalFormatting>
  <conditionalFormatting sqref="G41:G52">
    <cfRule type="cellIs" dxfId="590" priority="592" operator="equal">
      <formula>"(blank)"</formula>
    </cfRule>
  </conditionalFormatting>
  <conditionalFormatting sqref="F41:F52">
    <cfRule type="cellIs" dxfId="589" priority="591" operator="equal">
      <formula>"(blank)"</formula>
    </cfRule>
  </conditionalFormatting>
  <conditionalFormatting sqref="F41:F52">
    <cfRule type="containsBlanks" dxfId="588" priority="590">
      <formula>LEN(TRIM(F41))=0</formula>
    </cfRule>
  </conditionalFormatting>
  <conditionalFormatting sqref="F41:F52">
    <cfRule type="cellIs" dxfId="587" priority="589" operator="equal">
      <formula>"(blank)"</formula>
    </cfRule>
  </conditionalFormatting>
  <conditionalFormatting sqref="F41:F52">
    <cfRule type="containsText" dxfId="586" priority="588" operator="containsText" text="(egen kategori)">
      <formula>NOT(ISERROR(SEARCH("(egen kategori)",F41)))</formula>
    </cfRule>
  </conditionalFormatting>
  <conditionalFormatting sqref="G41:G52">
    <cfRule type="containsBlanks" dxfId="585" priority="587">
      <formula>LEN(TRIM(G41))=0</formula>
    </cfRule>
  </conditionalFormatting>
  <conditionalFormatting sqref="G41:G52">
    <cfRule type="cellIs" dxfId="584" priority="586" operator="equal">
      <formula>"(blank)"</formula>
    </cfRule>
  </conditionalFormatting>
  <conditionalFormatting sqref="G41:G52">
    <cfRule type="containsText" dxfId="583" priority="585" operator="containsText" text="(egen kategori)">
      <formula>NOT(ISERROR(SEARCH("(egen kategori)",G41)))</formula>
    </cfRule>
  </conditionalFormatting>
  <conditionalFormatting sqref="G40">
    <cfRule type="cellIs" dxfId="582" priority="583" operator="equal">
      <formula>"(blank)"</formula>
    </cfRule>
  </conditionalFormatting>
  <conditionalFormatting sqref="B67:B76 C60:D60 C76:E76 H64:H76 E67:E75 A57 P63:T76 H60:H62 U57:U70 A59:A76 V57:V76 O60:T62 O64:O76">
    <cfRule type="containsBlanks" dxfId="581" priority="580">
      <formula>LEN(TRIM(A57))=0</formula>
    </cfRule>
  </conditionalFormatting>
  <conditionalFormatting sqref="E67:E75 B57:C57 C76:E76 C59:E59 H59:H76 B59:B76 U57:U70 A57:A76 C60:D60 C62 C63:E63 C61:F61 AG57:XFD76 O59:T76">
    <cfRule type="cellIs" dxfId="580" priority="579" operator="equal">
      <formula>"(blank)"</formula>
    </cfRule>
  </conditionalFormatting>
  <conditionalFormatting sqref="B67:B76 C60:D60 C76:E76 H64:H76 E67:E75 A57 P63:T76 H60:H62 U57:U70 A59:A76 V57:V76 O60:T62 O64:O76">
    <cfRule type="containsText" dxfId="579" priority="578" operator="containsText" text="(egen kategori)">
      <formula>NOT(ISERROR(SEARCH("(egen kategori)",A57)))</formula>
    </cfRule>
  </conditionalFormatting>
  <conditionalFormatting sqref="H59 O59:T59">
    <cfRule type="containsBlanks" dxfId="578" priority="577">
      <formula>LEN(TRIM(H59))=0</formula>
    </cfRule>
  </conditionalFormatting>
  <conditionalFormatting sqref="H59 O59:T59">
    <cfRule type="cellIs" dxfId="577" priority="576" operator="equal">
      <formula>"(blank)"</formula>
    </cfRule>
  </conditionalFormatting>
  <conditionalFormatting sqref="C59:E59 H59 O59:T59">
    <cfRule type="containsText" dxfId="576" priority="575" operator="containsText" text="(egen kategori)">
      <formula>NOT(ISERROR(SEARCH("(egen kategori)",C59)))</formula>
    </cfRule>
  </conditionalFormatting>
  <conditionalFormatting sqref="H64:H75 O64:O75">
    <cfRule type="cellIs" dxfId="575" priority="574" operator="lessThan">
      <formula>0</formula>
    </cfRule>
  </conditionalFormatting>
  <conditionalFormatting sqref="C61:D61 C62">
    <cfRule type="containsBlanks" dxfId="574" priority="573">
      <formula>LEN(TRIM(C61))=0</formula>
    </cfRule>
  </conditionalFormatting>
  <conditionalFormatting sqref="C61:D61 C62">
    <cfRule type="cellIs" dxfId="573" priority="572" operator="equal">
      <formula>"(blank)"</formula>
    </cfRule>
  </conditionalFormatting>
  <conditionalFormatting sqref="C61:D61 C62">
    <cfRule type="containsText" dxfId="572" priority="571" operator="containsText" text="(egen kategori)">
      <formula>NOT(ISERROR(SEARCH("(egen kategori)",C61)))</formula>
    </cfRule>
  </conditionalFormatting>
  <conditionalFormatting sqref="H61:H62 O61:O62">
    <cfRule type="cellIs" dxfId="571" priority="570" operator="lessThan">
      <formula>0</formula>
    </cfRule>
  </conditionalFormatting>
  <conditionalFormatting sqref="E64:E75">
    <cfRule type="containsBlanks" dxfId="570" priority="520">
      <formula>LEN(TRIM(E64))=0</formula>
    </cfRule>
    <cfRule type="containsBlanks" dxfId="569" priority="569">
      <formula>LEN(TRIM(E64))=0</formula>
    </cfRule>
  </conditionalFormatting>
  <conditionalFormatting sqref="E64:E75">
    <cfRule type="cellIs" dxfId="568" priority="568" operator="equal">
      <formula>"(blank)"</formula>
    </cfRule>
  </conditionalFormatting>
  <conditionalFormatting sqref="E64:E75">
    <cfRule type="containsText" dxfId="567" priority="567" operator="containsText" text="(egen kategori)">
      <formula>NOT(ISERROR(SEARCH("(egen kategori)",E64)))</formula>
    </cfRule>
  </conditionalFormatting>
  <conditionalFormatting sqref="E61:F61">
    <cfRule type="containsBlanks" dxfId="566" priority="566">
      <formula>LEN(TRIM(E61))=0</formula>
    </cfRule>
  </conditionalFormatting>
  <conditionalFormatting sqref="H72 E64:E75 O72:T72">
    <cfRule type="cellIs" dxfId="565" priority="565" operator="equal">
      <formula>"(blank)"</formula>
    </cfRule>
  </conditionalFormatting>
  <conditionalFormatting sqref="D61:F61">
    <cfRule type="containsBlanks" dxfId="564" priority="581">
      <formula>LEN(TRIM(D61))=0</formula>
    </cfRule>
  </conditionalFormatting>
  <conditionalFormatting sqref="C57">
    <cfRule type="containsBlanks" dxfId="563" priority="564">
      <formula>LEN(TRIM(C57))=0</formula>
    </cfRule>
  </conditionalFormatting>
  <conditionalFormatting sqref="C57">
    <cfRule type="cellIs" dxfId="562" priority="563" operator="equal">
      <formula>"(blank)"</formula>
    </cfRule>
  </conditionalFormatting>
  <conditionalFormatting sqref="C57:H58 O57:T58">
    <cfRule type="containsBlanks" dxfId="561" priority="582">
      <formula>LEN(TRIM(C57))=0</formula>
    </cfRule>
  </conditionalFormatting>
  <conditionalFormatting sqref="A58">
    <cfRule type="containsBlanks" dxfId="560" priority="562">
      <formula>LEN(TRIM(A58))=0</formula>
    </cfRule>
  </conditionalFormatting>
  <conditionalFormatting sqref="A58">
    <cfRule type="cellIs" dxfId="559" priority="561" operator="equal">
      <formula>"(blank)"</formula>
    </cfRule>
  </conditionalFormatting>
  <conditionalFormatting sqref="A58">
    <cfRule type="containsText" dxfId="558" priority="560" operator="containsText" text="(egen kategori)">
      <formula>NOT(ISERROR(SEARCH("(egen kategori)",A58)))</formula>
    </cfRule>
  </conditionalFormatting>
  <conditionalFormatting sqref="F76">
    <cfRule type="containsBlanks" dxfId="557" priority="548">
      <formula>LEN(TRIM(F76))=0</formula>
    </cfRule>
  </conditionalFormatting>
  <conditionalFormatting sqref="F76">
    <cfRule type="cellIs" dxfId="556" priority="547" operator="equal">
      <formula>"(blank)"</formula>
    </cfRule>
  </conditionalFormatting>
  <conditionalFormatting sqref="F76">
    <cfRule type="containsText" dxfId="555" priority="546" operator="containsText" text="(egen kategori)">
      <formula>NOT(ISERROR(SEARCH("(egen kategori)",F76)))</formula>
    </cfRule>
  </conditionalFormatting>
  <conditionalFormatting sqref="D64:D75">
    <cfRule type="cellIs" dxfId="554" priority="555" operator="equal">
      <formula>"(blank)"</formula>
    </cfRule>
  </conditionalFormatting>
  <conditionalFormatting sqref="C64:C75">
    <cfRule type="cellIs" dxfId="553" priority="559" operator="equal">
      <formula>"(blank)"</formula>
    </cfRule>
  </conditionalFormatting>
  <conditionalFormatting sqref="C64:C75">
    <cfRule type="containsBlanks" dxfId="552" priority="558">
      <formula>LEN(TRIM(C64))=0</formula>
    </cfRule>
  </conditionalFormatting>
  <conditionalFormatting sqref="C64:C75">
    <cfRule type="cellIs" dxfId="551" priority="557" operator="equal">
      <formula>"(blank)"</formula>
    </cfRule>
  </conditionalFormatting>
  <conditionalFormatting sqref="C64:C75">
    <cfRule type="containsText" dxfId="550" priority="556" operator="containsText" text="(egen kategori)">
      <formula>NOT(ISERROR(SEARCH("(egen kategori)",C64)))</formula>
    </cfRule>
  </conditionalFormatting>
  <conditionalFormatting sqref="D64:D75">
    <cfRule type="containsBlanks" dxfId="549" priority="554">
      <formula>LEN(TRIM(D64))=0</formula>
    </cfRule>
  </conditionalFormatting>
  <conditionalFormatting sqref="D64:D75">
    <cfRule type="cellIs" dxfId="548" priority="553" operator="equal">
      <formula>"(blank)"</formula>
    </cfRule>
  </conditionalFormatting>
  <conditionalFormatting sqref="D64:D75">
    <cfRule type="containsText" dxfId="547" priority="552" operator="containsText" text="(egen kategori)">
      <formula>NOT(ISERROR(SEARCH("(egen kategori)",D64)))</formula>
    </cfRule>
  </conditionalFormatting>
  <conditionalFormatting sqref="E64:E75">
    <cfRule type="containsBlanks" dxfId="546" priority="551">
      <formula>LEN(TRIM(E64))=0</formula>
    </cfRule>
  </conditionalFormatting>
  <conditionalFormatting sqref="E64:E75">
    <cfRule type="cellIs" dxfId="545" priority="550" operator="equal">
      <formula>"(blank)"</formula>
    </cfRule>
  </conditionalFormatting>
  <conditionalFormatting sqref="E64:E75">
    <cfRule type="containsText" dxfId="544" priority="549" operator="containsText" text="(egen kategori)">
      <formula>NOT(ISERROR(SEARCH("(egen kategori)",E64)))</formula>
    </cfRule>
  </conditionalFormatting>
  <conditionalFormatting sqref="F59">
    <cfRule type="containsText" dxfId="543" priority="545" operator="containsText" text="(egen kategori)">
      <formula>NOT(ISERROR(SEARCH("(egen kategori)",F59)))</formula>
    </cfRule>
  </conditionalFormatting>
  <conditionalFormatting sqref="F59 F76">
    <cfRule type="cellIs" dxfId="542" priority="544" operator="equal">
      <formula>"(blank)"</formula>
    </cfRule>
  </conditionalFormatting>
  <conditionalFormatting sqref="G60 G76">
    <cfRule type="containsBlanks" dxfId="541" priority="543">
      <formula>LEN(TRIM(G60))=0</formula>
    </cfRule>
  </conditionalFormatting>
  <conditionalFormatting sqref="G60 G76">
    <cfRule type="cellIs" dxfId="540" priority="542" operator="equal">
      <formula>"(blank)"</formula>
    </cfRule>
  </conditionalFormatting>
  <conditionalFormatting sqref="G60 G76">
    <cfRule type="containsText" dxfId="539" priority="541" operator="containsText" text="(egen kategori)">
      <formula>NOT(ISERROR(SEARCH("(egen kategori)",G60)))</formula>
    </cfRule>
  </conditionalFormatting>
  <conditionalFormatting sqref="G59">
    <cfRule type="containsText" dxfId="538" priority="540" operator="containsText" text="(egen kategori)">
      <formula>NOT(ISERROR(SEARCH("(egen kategori)",G59)))</formula>
    </cfRule>
  </conditionalFormatting>
  <conditionalFormatting sqref="G59:G60 G76">
    <cfRule type="cellIs" dxfId="537" priority="539" operator="equal">
      <formula>"(blank)"</formula>
    </cfRule>
  </conditionalFormatting>
  <conditionalFormatting sqref="E60:F60">
    <cfRule type="cellIs" dxfId="536" priority="535" operator="equal">
      <formula>"(blank)"</formula>
    </cfRule>
  </conditionalFormatting>
  <conditionalFormatting sqref="E60:F60">
    <cfRule type="containsBlanks" dxfId="535" priority="538">
      <formula>LEN(TRIM(E60))=0</formula>
    </cfRule>
  </conditionalFormatting>
  <conditionalFormatting sqref="E60:F60">
    <cfRule type="cellIs" dxfId="534" priority="537" operator="equal">
      <formula>"(blank)"</formula>
    </cfRule>
  </conditionalFormatting>
  <conditionalFormatting sqref="E60:F60">
    <cfRule type="containsText" dxfId="533" priority="536" operator="containsText" text="(egen kategori)">
      <formula>NOT(ISERROR(SEARCH("(egen kategori)",E60)))</formula>
    </cfRule>
  </conditionalFormatting>
  <conditionalFormatting sqref="G67:G75">
    <cfRule type="containsBlanks" dxfId="532" priority="534">
      <formula>LEN(TRIM(G67))=0</formula>
    </cfRule>
  </conditionalFormatting>
  <conditionalFormatting sqref="G67:G75">
    <cfRule type="cellIs" dxfId="531" priority="533" operator="equal">
      <formula>"(blank)"</formula>
    </cfRule>
  </conditionalFormatting>
  <conditionalFormatting sqref="G67:G75">
    <cfRule type="containsText" dxfId="530" priority="532" operator="containsText" text="(egen kategori)">
      <formula>NOT(ISERROR(SEARCH("(egen kategori)",G67)))</formula>
    </cfRule>
  </conditionalFormatting>
  <conditionalFormatting sqref="G64:G75">
    <cfRule type="containsBlanks" dxfId="529" priority="531">
      <formula>LEN(TRIM(G64))=0</formula>
    </cfRule>
  </conditionalFormatting>
  <conditionalFormatting sqref="G64:G75">
    <cfRule type="cellIs" dxfId="528" priority="530" operator="equal">
      <formula>"(blank)"</formula>
    </cfRule>
  </conditionalFormatting>
  <conditionalFormatting sqref="G64:G75">
    <cfRule type="containsText" dxfId="527" priority="529" operator="containsText" text="(egen kategori)">
      <formula>NOT(ISERROR(SEARCH("(egen kategori)",G64)))</formula>
    </cfRule>
  </conditionalFormatting>
  <conditionalFormatting sqref="G64:G75">
    <cfRule type="cellIs" dxfId="526" priority="528" operator="equal">
      <formula>"(blank)"</formula>
    </cfRule>
  </conditionalFormatting>
  <conditionalFormatting sqref="F64:F75">
    <cfRule type="cellIs" dxfId="525" priority="527" operator="equal">
      <formula>"(blank)"</formula>
    </cfRule>
  </conditionalFormatting>
  <conditionalFormatting sqref="F64:F75">
    <cfRule type="containsBlanks" dxfId="524" priority="526">
      <formula>LEN(TRIM(F64))=0</formula>
    </cfRule>
  </conditionalFormatting>
  <conditionalFormatting sqref="F64:F75">
    <cfRule type="cellIs" dxfId="523" priority="525" operator="equal">
      <formula>"(blank)"</formula>
    </cfRule>
  </conditionalFormatting>
  <conditionalFormatting sqref="F64:F75">
    <cfRule type="containsText" dxfId="522" priority="524" operator="containsText" text="(egen kategori)">
      <formula>NOT(ISERROR(SEARCH("(egen kategori)",F64)))</formula>
    </cfRule>
  </conditionalFormatting>
  <conditionalFormatting sqref="G64:G75">
    <cfRule type="containsBlanks" dxfId="521" priority="523">
      <formula>LEN(TRIM(G64))=0</formula>
    </cfRule>
  </conditionalFormatting>
  <conditionalFormatting sqref="G64:G75">
    <cfRule type="cellIs" dxfId="520" priority="522" operator="equal">
      <formula>"(blank)"</formula>
    </cfRule>
  </conditionalFormatting>
  <conditionalFormatting sqref="G64:G75">
    <cfRule type="containsText" dxfId="519" priority="521" operator="containsText" text="(egen kategori)">
      <formula>NOT(ISERROR(SEARCH("(egen kategori)",G64)))</formula>
    </cfRule>
  </conditionalFormatting>
  <conditionalFormatting sqref="G63">
    <cfRule type="cellIs" dxfId="518" priority="519" operator="equal">
      <formula>"(blank)"</formula>
    </cfRule>
  </conditionalFormatting>
  <conditionalFormatting sqref="C77:E77">
    <cfRule type="containsBlanks" dxfId="517" priority="518">
      <formula>LEN(TRIM(C77))=0</formula>
    </cfRule>
  </conditionalFormatting>
  <conditionalFormatting sqref="C77:E77">
    <cfRule type="cellIs" dxfId="516" priority="517" operator="equal">
      <formula>"(blank)"</formula>
    </cfRule>
  </conditionalFormatting>
  <conditionalFormatting sqref="C77:E77">
    <cfRule type="containsText" dxfId="515" priority="516" operator="containsText" text="(egen kategori)">
      <formula>NOT(ISERROR(SEARCH("(egen kategori)",C77)))</formula>
    </cfRule>
  </conditionalFormatting>
  <conditionalFormatting sqref="F77">
    <cfRule type="containsBlanks" dxfId="514" priority="515">
      <formula>LEN(TRIM(F77))=0</formula>
    </cfRule>
  </conditionalFormatting>
  <conditionalFormatting sqref="F77">
    <cfRule type="cellIs" dxfId="513" priority="514" operator="equal">
      <formula>"(blank)"</formula>
    </cfRule>
  </conditionalFormatting>
  <conditionalFormatting sqref="F77">
    <cfRule type="containsText" dxfId="512" priority="513" operator="containsText" text="(egen kategori)">
      <formula>NOT(ISERROR(SEARCH("(egen kategori)",F77)))</formula>
    </cfRule>
  </conditionalFormatting>
  <conditionalFormatting sqref="F77">
    <cfRule type="cellIs" dxfId="511" priority="512" operator="equal">
      <formula>"(blank)"</formula>
    </cfRule>
  </conditionalFormatting>
  <conditionalFormatting sqref="G77">
    <cfRule type="containsBlanks" dxfId="510" priority="511">
      <formula>LEN(TRIM(G77))=0</formula>
    </cfRule>
  </conditionalFormatting>
  <conditionalFormatting sqref="G77">
    <cfRule type="cellIs" dxfId="509" priority="510" operator="equal">
      <formula>"(blank)"</formula>
    </cfRule>
  </conditionalFormatting>
  <conditionalFormatting sqref="G77">
    <cfRule type="containsText" dxfId="508" priority="509" operator="containsText" text="(egen kategori)">
      <formula>NOT(ISERROR(SEARCH("(egen kategori)",G77)))</formula>
    </cfRule>
  </conditionalFormatting>
  <conditionalFormatting sqref="G77">
    <cfRule type="cellIs" dxfId="507" priority="508" operator="equal">
      <formula>"(blank)"</formula>
    </cfRule>
  </conditionalFormatting>
  <conditionalFormatting sqref="A100:B100 H100 O100:V100">
    <cfRule type="containsBlanks" dxfId="506" priority="507">
      <formula>LEN(TRIM(A100))=0</formula>
    </cfRule>
  </conditionalFormatting>
  <conditionalFormatting sqref="A100:B100 AG100:XFD100">
    <cfRule type="cellIs" dxfId="505" priority="506" operator="equal">
      <formula>"(blank)"</formula>
    </cfRule>
  </conditionalFormatting>
  <conditionalFormatting sqref="A100:B100 H100 O100:V100">
    <cfRule type="containsText" dxfId="504" priority="505" operator="containsText" text="(egen kategori)">
      <formula>NOT(ISERROR(SEARCH("(egen kategori)",A100)))</formula>
    </cfRule>
  </conditionalFormatting>
  <conditionalFormatting sqref="B90:B99 C83:D83 C99:E99 H87:H99 E90:E98 A80 P86:T99 H83:H85 U80:U93 A82:A99 V80:V99 O83:T85 O87:O99">
    <cfRule type="containsBlanks" dxfId="503" priority="502">
      <formula>LEN(TRIM(A80))=0</formula>
    </cfRule>
  </conditionalFormatting>
  <conditionalFormatting sqref="E90:E98 B80:C80 C99:E99 C82:E82 H82:H99 B82:B99 U80:U93 A80:A99 C83:D83 C85 C86:E86 C84:F84 AG80:XFD99 O82:T99">
    <cfRule type="cellIs" dxfId="502" priority="501" operator="equal">
      <formula>"(blank)"</formula>
    </cfRule>
  </conditionalFormatting>
  <conditionalFormatting sqref="B90:B99 C83:D83 C99:E99 H87:H99 E90:E98 A80 P86:T99 H83:H85 U80:U93 A82:A99 V80:V99 O83:T85 O87:O99">
    <cfRule type="containsText" dxfId="501" priority="500" operator="containsText" text="(egen kategori)">
      <formula>NOT(ISERROR(SEARCH("(egen kategori)",A80)))</formula>
    </cfRule>
  </conditionalFormatting>
  <conditionalFormatting sqref="H82 O82:T82">
    <cfRule type="containsBlanks" dxfId="500" priority="499">
      <formula>LEN(TRIM(H82))=0</formula>
    </cfRule>
  </conditionalFormatting>
  <conditionalFormatting sqref="H82 O82:T82">
    <cfRule type="cellIs" dxfId="499" priority="498" operator="equal">
      <formula>"(blank)"</formula>
    </cfRule>
  </conditionalFormatting>
  <conditionalFormatting sqref="C82:E82 H82 O82:T82">
    <cfRule type="containsText" dxfId="498" priority="497" operator="containsText" text="(egen kategori)">
      <formula>NOT(ISERROR(SEARCH("(egen kategori)",C82)))</formula>
    </cfRule>
  </conditionalFormatting>
  <conditionalFormatting sqref="H87:H98 O87:O98">
    <cfRule type="cellIs" dxfId="497" priority="496" operator="lessThan">
      <formula>0</formula>
    </cfRule>
  </conditionalFormatting>
  <conditionalFormatting sqref="C84:D84 C85">
    <cfRule type="containsBlanks" dxfId="496" priority="495">
      <formula>LEN(TRIM(C84))=0</formula>
    </cfRule>
  </conditionalFormatting>
  <conditionalFormatting sqref="C84:D84 C85">
    <cfRule type="cellIs" dxfId="495" priority="494" operator="equal">
      <formula>"(blank)"</formula>
    </cfRule>
  </conditionalFormatting>
  <conditionalFormatting sqref="C84:D84 C85">
    <cfRule type="containsText" dxfId="494" priority="493" operator="containsText" text="(egen kategori)">
      <formula>NOT(ISERROR(SEARCH("(egen kategori)",C84)))</formula>
    </cfRule>
  </conditionalFormatting>
  <conditionalFormatting sqref="H84:H85 O84:O85">
    <cfRule type="cellIs" dxfId="493" priority="492" operator="lessThan">
      <formula>0</formula>
    </cfRule>
  </conditionalFormatting>
  <conditionalFormatting sqref="E87:E98">
    <cfRule type="containsBlanks" dxfId="492" priority="442">
      <formula>LEN(TRIM(E87))=0</formula>
    </cfRule>
    <cfRule type="containsBlanks" dxfId="491" priority="491">
      <formula>LEN(TRIM(E87))=0</formula>
    </cfRule>
  </conditionalFormatting>
  <conditionalFormatting sqref="E87:E98">
    <cfRule type="cellIs" dxfId="490" priority="490" operator="equal">
      <formula>"(blank)"</formula>
    </cfRule>
  </conditionalFormatting>
  <conditionalFormatting sqref="E87:E98">
    <cfRule type="containsText" dxfId="489" priority="489" operator="containsText" text="(egen kategori)">
      <formula>NOT(ISERROR(SEARCH("(egen kategori)",E87)))</formula>
    </cfRule>
  </conditionalFormatting>
  <conditionalFormatting sqref="E84:F84">
    <cfRule type="containsBlanks" dxfId="488" priority="488">
      <formula>LEN(TRIM(E84))=0</formula>
    </cfRule>
  </conditionalFormatting>
  <conditionalFormatting sqref="H95 E87:E98 O95:T95">
    <cfRule type="cellIs" dxfId="487" priority="487" operator="equal">
      <formula>"(blank)"</formula>
    </cfRule>
  </conditionalFormatting>
  <conditionalFormatting sqref="D84:F84">
    <cfRule type="containsBlanks" dxfId="486" priority="503">
      <formula>LEN(TRIM(D84))=0</formula>
    </cfRule>
  </conditionalFormatting>
  <conditionalFormatting sqref="C80">
    <cfRule type="containsBlanks" dxfId="485" priority="486">
      <formula>LEN(TRIM(C80))=0</formula>
    </cfRule>
  </conditionalFormatting>
  <conditionalFormatting sqref="C80">
    <cfRule type="cellIs" dxfId="484" priority="485" operator="equal">
      <formula>"(blank)"</formula>
    </cfRule>
  </conditionalFormatting>
  <conditionalFormatting sqref="C80:H81 O80:T81">
    <cfRule type="containsBlanks" dxfId="483" priority="504">
      <formula>LEN(TRIM(C80))=0</formula>
    </cfRule>
  </conditionalFormatting>
  <conditionalFormatting sqref="A81">
    <cfRule type="containsBlanks" dxfId="482" priority="484">
      <formula>LEN(TRIM(A81))=0</formula>
    </cfRule>
  </conditionalFormatting>
  <conditionalFormatting sqref="A81">
    <cfRule type="cellIs" dxfId="481" priority="483" operator="equal">
      <formula>"(blank)"</formula>
    </cfRule>
  </conditionalFormatting>
  <conditionalFormatting sqref="A81">
    <cfRule type="containsText" dxfId="480" priority="482" operator="containsText" text="(egen kategori)">
      <formula>NOT(ISERROR(SEARCH("(egen kategori)",A81)))</formula>
    </cfRule>
  </conditionalFormatting>
  <conditionalFormatting sqref="F99">
    <cfRule type="containsBlanks" dxfId="479" priority="470">
      <formula>LEN(TRIM(F99))=0</formula>
    </cfRule>
  </conditionalFormatting>
  <conditionalFormatting sqref="F99">
    <cfRule type="cellIs" dxfId="478" priority="469" operator="equal">
      <formula>"(blank)"</formula>
    </cfRule>
  </conditionalFormatting>
  <conditionalFormatting sqref="F99">
    <cfRule type="containsText" dxfId="477" priority="468" operator="containsText" text="(egen kategori)">
      <formula>NOT(ISERROR(SEARCH("(egen kategori)",F99)))</formula>
    </cfRule>
  </conditionalFormatting>
  <conditionalFormatting sqref="D87:D98">
    <cfRule type="cellIs" dxfId="476" priority="477" operator="equal">
      <formula>"(blank)"</formula>
    </cfRule>
  </conditionalFormatting>
  <conditionalFormatting sqref="C87:C98">
    <cfRule type="cellIs" dxfId="475" priority="481" operator="equal">
      <formula>"(blank)"</formula>
    </cfRule>
  </conditionalFormatting>
  <conditionalFormatting sqref="C87:C98">
    <cfRule type="containsBlanks" dxfId="474" priority="480">
      <formula>LEN(TRIM(C87))=0</formula>
    </cfRule>
  </conditionalFormatting>
  <conditionalFormatting sqref="C87:C98">
    <cfRule type="cellIs" dxfId="473" priority="479" operator="equal">
      <formula>"(blank)"</formula>
    </cfRule>
  </conditionalFormatting>
  <conditionalFormatting sqref="C87:C98">
    <cfRule type="containsText" dxfId="472" priority="478" operator="containsText" text="(egen kategori)">
      <formula>NOT(ISERROR(SEARCH("(egen kategori)",C87)))</formula>
    </cfRule>
  </conditionalFormatting>
  <conditionalFormatting sqref="D87:D98">
    <cfRule type="containsBlanks" dxfId="471" priority="476">
      <formula>LEN(TRIM(D87))=0</formula>
    </cfRule>
  </conditionalFormatting>
  <conditionalFormatting sqref="D87:D98">
    <cfRule type="cellIs" dxfId="470" priority="475" operator="equal">
      <formula>"(blank)"</formula>
    </cfRule>
  </conditionalFormatting>
  <conditionalFormatting sqref="D87:D98">
    <cfRule type="containsText" dxfId="469" priority="474" operator="containsText" text="(egen kategori)">
      <formula>NOT(ISERROR(SEARCH("(egen kategori)",D87)))</formula>
    </cfRule>
  </conditionalFormatting>
  <conditionalFormatting sqref="E87:E98">
    <cfRule type="containsBlanks" dxfId="468" priority="473">
      <formula>LEN(TRIM(E87))=0</formula>
    </cfRule>
  </conditionalFormatting>
  <conditionalFormatting sqref="E87:E98">
    <cfRule type="cellIs" dxfId="467" priority="472" operator="equal">
      <formula>"(blank)"</formula>
    </cfRule>
  </conditionalFormatting>
  <conditionalFormatting sqref="E87:E98">
    <cfRule type="containsText" dxfId="466" priority="471" operator="containsText" text="(egen kategori)">
      <formula>NOT(ISERROR(SEARCH("(egen kategori)",E87)))</formula>
    </cfRule>
  </conditionalFormatting>
  <conditionalFormatting sqref="F82">
    <cfRule type="containsText" dxfId="465" priority="467" operator="containsText" text="(egen kategori)">
      <formula>NOT(ISERROR(SEARCH("(egen kategori)",F82)))</formula>
    </cfRule>
  </conditionalFormatting>
  <conditionalFormatting sqref="F82 F99">
    <cfRule type="cellIs" dxfId="464" priority="466" operator="equal">
      <formula>"(blank)"</formula>
    </cfRule>
  </conditionalFormatting>
  <conditionalFormatting sqref="G83 G99">
    <cfRule type="containsBlanks" dxfId="463" priority="465">
      <formula>LEN(TRIM(G83))=0</formula>
    </cfRule>
  </conditionalFormatting>
  <conditionalFormatting sqref="G83 G99">
    <cfRule type="cellIs" dxfId="462" priority="464" operator="equal">
      <formula>"(blank)"</formula>
    </cfRule>
  </conditionalFormatting>
  <conditionalFormatting sqref="G83 G99">
    <cfRule type="containsText" dxfId="461" priority="463" operator="containsText" text="(egen kategori)">
      <formula>NOT(ISERROR(SEARCH("(egen kategori)",G83)))</formula>
    </cfRule>
  </conditionalFormatting>
  <conditionalFormatting sqref="G82">
    <cfRule type="containsText" dxfId="460" priority="462" operator="containsText" text="(egen kategori)">
      <formula>NOT(ISERROR(SEARCH("(egen kategori)",G82)))</formula>
    </cfRule>
  </conditionalFormatting>
  <conditionalFormatting sqref="G82:G83 G99">
    <cfRule type="cellIs" dxfId="459" priority="461" operator="equal">
      <formula>"(blank)"</formula>
    </cfRule>
  </conditionalFormatting>
  <conditionalFormatting sqref="E83:F83">
    <cfRule type="cellIs" dxfId="458" priority="457" operator="equal">
      <formula>"(blank)"</formula>
    </cfRule>
  </conditionalFormatting>
  <conditionalFormatting sqref="E83:F83">
    <cfRule type="containsBlanks" dxfId="457" priority="460">
      <formula>LEN(TRIM(E83))=0</formula>
    </cfRule>
  </conditionalFormatting>
  <conditionalFormatting sqref="E83:F83">
    <cfRule type="cellIs" dxfId="456" priority="459" operator="equal">
      <formula>"(blank)"</formula>
    </cfRule>
  </conditionalFormatting>
  <conditionalFormatting sqref="E83:F83">
    <cfRule type="containsText" dxfId="455" priority="458" operator="containsText" text="(egen kategori)">
      <formula>NOT(ISERROR(SEARCH("(egen kategori)",E83)))</formula>
    </cfRule>
  </conditionalFormatting>
  <conditionalFormatting sqref="G90:G98">
    <cfRule type="containsBlanks" dxfId="454" priority="456">
      <formula>LEN(TRIM(G90))=0</formula>
    </cfRule>
  </conditionalFormatting>
  <conditionalFormatting sqref="G90:G98">
    <cfRule type="cellIs" dxfId="453" priority="455" operator="equal">
      <formula>"(blank)"</formula>
    </cfRule>
  </conditionalFormatting>
  <conditionalFormatting sqref="G90:G98">
    <cfRule type="containsText" dxfId="452" priority="454" operator="containsText" text="(egen kategori)">
      <formula>NOT(ISERROR(SEARCH("(egen kategori)",G90)))</formula>
    </cfRule>
  </conditionalFormatting>
  <conditionalFormatting sqref="G87:G98">
    <cfRule type="containsBlanks" dxfId="451" priority="453">
      <formula>LEN(TRIM(G87))=0</formula>
    </cfRule>
  </conditionalFormatting>
  <conditionalFormatting sqref="G87:G98">
    <cfRule type="cellIs" dxfId="450" priority="452" operator="equal">
      <formula>"(blank)"</formula>
    </cfRule>
  </conditionalFormatting>
  <conditionalFormatting sqref="G87:G98">
    <cfRule type="containsText" dxfId="449" priority="451" operator="containsText" text="(egen kategori)">
      <formula>NOT(ISERROR(SEARCH("(egen kategori)",G87)))</formula>
    </cfRule>
  </conditionalFormatting>
  <conditionalFormatting sqref="G87:G98">
    <cfRule type="cellIs" dxfId="448" priority="450" operator="equal">
      <formula>"(blank)"</formula>
    </cfRule>
  </conditionalFormatting>
  <conditionalFormatting sqref="F87:F98">
    <cfRule type="cellIs" dxfId="447" priority="449" operator="equal">
      <formula>"(blank)"</formula>
    </cfRule>
  </conditionalFormatting>
  <conditionalFormatting sqref="F87:F98">
    <cfRule type="containsBlanks" dxfId="446" priority="448">
      <formula>LEN(TRIM(F87))=0</formula>
    </cfRule>
  </conditionalFormatting>
  <conditionalFormatting sqref="F87:F98">
    <cfRule type="cellIs" dxfId="445" priority="447" operator="equal">
      <formula>"(blank)"</formula>
    </cfRule>
  </conditionalFormatting>
  <conditionalFormatting sqref="F87:F98">
    <cfRule type="containsText" dxfId="444" priority="446" operator="containsText" text="(egen kategori)">
      <formula>NOT(ISERROR(SEARCH("(egen kategori)",F87)))</formula>
    </cfRule>
  </conditionalFormatting>
  <conditionalFormatting sqref="G87:G98">
    <cfRule type="containsBlanks" dxfId="443" priority="445">
      <formula>LEN(TRIM(G87))=0</formula>
    </cfRule>
  </conditionalFormatting>
  <conditionalFormatting sqref="G87:G98">
    <cfRule type="cellIs" dxfId="442" priority="444" operator="equal">
      <formula>"(blank)"</formula>
    </cfRule>
  </conditionalFormatting>
  <conditionalFormatting sqref="G87:G98">
    <cfRule type="containsText" dxfId="441" priority="443" operator="containsText" text="(egen kategori)">
      <formula>NOT(ISERROR(SEARCH("(egen kategori)",G87)))</formula>
    </cfRule>
  </conditionalFormatting>
  <conditionalFormatting sqref="C100:E100">
    <cfRule type="cellIs" dxfId="440" priority="439" operator="equal">
      <formula>"(blank)"</formula>
    </cfRule>
  </conditionalFormatting>
  <conditionalFormatting sqref="G86">
    <cfRule type="cellIs" dxfId="439" priority="441" operator="equal">
      <formula>"(blank)"</formula>
    </cfRule>
  </conditionalFormatting>
  <conditionalFormatting sqref="C100:E100">
    <cfRule type="containsBlanks" dxfId="438" priority="440">
      <formula>LEN(TRIM(C100))=0</formula>
    </cfRule>
  </conditionalFormatting>
  <conditionalFormatting sqref="C100:E100">
    <cfRule type="containsText" dxfId="437" priority="438" operator="containsText" text="(egen kategori)">
      <formula>NOT(ISERROR(SEARCH("(egen kategori)",C100)))</formula>
    </cfRule>
  </conditionalFormatting>
  <conditionalFormatting sqref="F100">
    <cfRule type="containsBlanks" dxfId="436" priority="437">
      <formula>LEN(TRIM(F100))=0</formula>
    </cfRule>
  </conditionalFormatting>
  <conditionalFormatting sqref="F100">
    <cfRule type="cellIs" dxfId="435" priority="436" operator="equal">
      <formula>"(blank)"</formula>
    </cfRule>
  </conditionalFormatting>
  <conditionalFormatting sqref="F100">
    <cfRule type="containsText" dxfId="434" priority="435" operator="containsText" text="(egen kategori)">
      <formula>NOT(ISERROR(SEARCH("(egen kategori)",F100)))</formula>
    </cfRule>
  </conditionalFormatting>
  <conditionalFormatting sqref="F100">
    <cfRule type="cellIs" dxfId="433" priority="434" operator="equal">
      <formula>"(blank)"</formula>
    </cfRule>
  </conditionalFormatting>
  <conditionalFormatting sqref="G100">
    <cfRule type="containsBlanks" dxfId="432" priority="433">
      <formula>LEN(TRIM(G100))=0</formula>
    </cfRule>
  </conditionalFormatting>
  <conditionalFormatting sqref="G100">
    <cfRule type="cellIs" dxfId="431" priority="432" operator="equal">
      <formula>"(blank)"</formula>
    </cfRule>
  </conditionalFormatting>
  <conditionalFormatting sqref="G100">
    <cfRule type="containsText" dxfId="430" priority="431" operator="containsText" text="(egen kategori)">
      <formula>NOT(ISERROR(SEARCH("(egen kategori)",G100)))</formula>
    </cfRule>
  </conditionalFormatting>
  <conditionalFormatting sqref="G100">
    <cfRule type="cellIs" dxfId="429" priority="430" operator="equal">
      <formula>"(blank)"</formula>
    </cfRule>
  </conditionalFormatting>
  <conditionalFormatting sqref="A123:B123 H123 O123:V123">
    <cfRule type="containsBlanks" dxfId="428" priority="429">
      <formula>LEN(TRIM(A123))=0</formula>
    </cfRule>
  </conditionalFormatting>
  <conditionalFormatting sqref="A123:B123 AG123:XFD123">
    <cfRule type="cellIs" dxfId="427" priority="428" operator="equal">
      <formula>"(blank)"</formula>
    </cfRule>
  </conditionalFormatting>
  <conditionalFormatting sqref="A123:B123 H123 O123:V123">
    <cfRule type="containsText" dxfId="426" priority="427" operator="containsText" text="(egen kategori)">
      <formula>NOT(ISERROR(SEARCH("(egen kategori)",A123)))</formula>
    </cfRule>
  </conditionalFormatting>
  <conditionalFormatting sqref="B113:B122 C106:D106 C122:E122 H110:H122 E113:E121 A103 P109:T122 H106:H108 U103:U116 A105:A122 V103:V122 O106:T108 O110:O122">
    <cfRule type="containsBlanks" dxfId="425" priority="424">
      <formula>LEN(TRIM(A103))=0</formula>
    </cfRule>
  </conditionalFormatting>
  <conditionalFormatting sqref="E113:E121 B103:C103 C122:E122 C105:E105 H105:H122 B105:B122 U103:U116 A103:A122 C106:D106 C108 C109:E109 C107:F107 AG103:XFD122 O105:T122">
    <cfRule type="cellIs" dxfId="424" priority="423" operator="equal">
      <formula>"(blank)"</formula>
    </cfRule>
  </conditionalFormatting>
  <conditionalFormatting sqref="B113:B122 C106:D106 C122:E122 H110:H122 E113:E121 A103 P109:T122 H106:H108 U103:U116 A105:A122 V103:V122 O106:T108 O110:O122">
    <cfRule type="containsText" dxfId="423" priority="422" operator="containsText" text="(egen kategori)">
      <formula>NOT(ISERROR(SEARCH("(egen kategori)",A103)))</formula>
    </cfRule>
  </conditionalFormatting>
  <conditionalFormatting sqref="H105 O105:T105">
    <cfRule type="containsBlanks" dxfId="422" priority="421">
      <formula>LEN(TRIM(H105))=0</formula>
    </cfRule>
  </conditionalFormatting>
  <conditionalFormatting sqref="H105 O105:T105">
    <cfRule type="cellIs" dxfId="421" priority="420" operator="equal">
      <formula>"(blank)"</formula>
    </cfRule>
  </conditionalFormatting>
  <conditionalFormatting sqref="C105:E105 H105 O105:T105">
    <cfRule type="containsText" dxfId="420" priority="419" operator="containsText" text="(egen kategori)">
      <formula>NOT(ISERROR(SEARCH("(egen kategori)",C105)))</formula>
    </cfRule>
  </conditionalFormatting>
  <conditionalFormatting sqref="H110:H121 O110:O121">
    <cfRule type="cellIs" dxfId="419" priority="418" operator="lessThan">
      <formula>0</formula>
    </cfRule>
  </conditionalFormatting>
  <conditionalFormatting sqref="C107:D107 C108">
    <cfRule type="containsBlanks" dxfId="418" priority="417">
      <formula>LEN(TRIM(C107))=0</formula>
    </cfRule>
  </conditionalFormatting>
  <conditionalFormatting sqref="C107:D107 C108">
    <cfRule type="cellIs" dxfId="417" priority="416" operator="equal">
      <formula>"(blank)"</formula>
    </cfRule>
  </conditionalFormatting>
  <conditionalFormatting sqref="C107:D107 C108">
    <cfRule type="containsText" dxfId="416" priority="415" operator="containsText" text="(egen kategori)">
      <formula>NOT(ISERROR(SEARCH("(egen kategori)",C107)))</formula>
    </cfRule>
  </conditionalFormatting>
  <conditionalFormatting sqref="H107:H108 O107:O108">
    <cfRule type="cellIs" dxfId="415" priority="414" operator="lessThan">
      <formula>0</formula>
    </cfRule>
  </conditionalFormatting>
  <conditionalFormatting sqref="E110:E121">
    <cfRule type="containsBlanks" dxfId="414" priority="364">
      <formula>LEN(TRIM(E110))=0</formula>
    </cfRule>
    <cfRule type="containsBlanks" dxfId="413" priority="413">
      <formula>LEN(TRIM(E110))=0</formula>
    </cfRule>
  </conditionalFormatting>
  <conditionalFormatting sqref="E110:E121">
    <cfRule type="cellIs" dxfId="412" priority="412" operator="equal">
      <formula>"(blank)"</formula>
    </cfRule>
  </conditionalFormatting>
  <conditionalFormatting sqref="E110:E121">
    <cfRule type="containsText" dxfId="411" priority="411" operator="containsText" text="(egen kategori)">
      <formula>NOT(ISERROR(SEARCH("(egen kategori)",E110)))</formula>
    </cfRule>
  </conditionalFormatting>
  <conditionalFormatting sqref="E107:F107">
    <cfRule type="containsBlanks" dxfId="410" priority="410">
      <formula>LEN(TRIM(E107))=0</formula>
    </cfRule>
  </conditionalFormatting>
  <conditionalFormatting sqref="H118 E110:E121 O118:T118">
    <cfRule type="cellIs" dxfId="409" priority="409" operator="equal">
      <formula>"(blank)"</formula>
    </cfRule>
  </conditionalFormatting>
  <conditionalFormatting sqref="D107:F107">
    <cfRule type="containsBlanks" dxfId="408" priority="425">
      <formula>LEN(TRIM(D107))=0</formula>
    </cfRule>
  </conditionalFormatting>
  <conditionalFormatting sqref="C103">
    <cfRule type="containsBlanks" dxfId="407" priority="408">
      <formula>LEN(TRIM(C103))=0</formula>
    </cfRule>
  </conditionalFormatting>
  <conditionalFormatting sqref="C103">
    <cfRule type="cellIs" dxfId="406" priority="407" operator="equal">
      <formula>"(blank)"</formula>
    </cfRule>
  </conditionalFormatting>
  <conditionalFormatting sqref="C103:H104 O103:T104">
    <cfRule type="containsBlanks" dxfId="405" priority="426">
      <formula>LEN(TRIM(C103))=0</formula>
    </cfRule>
  </conditionalFormatting>
  <conditionalFormatting sqref="A104">
    <cfRule type="containsBlanks" dxfId="404" priority="406">
      <formula>LEN(TRIM(A104))=0</formula>
    </cfRule>
  </conditionalFormatting>
  <conditionalFormatting sqref="A104">
    <cfRule type="cellIs" dxfId="403" priority="405" operator="equal">
      <formula>"(blank)"</formula>
    </cfRule>
  </conditionalFormatting>
  <conditionalFormatting sqref="A104">
    <cfRule type="containsText" dxfId="402" priority="404" operator="containsText" text="(egen kategori)">
      <formula>NOT(ISERROR(SEARCH("(egen kategori)",A104)))</formula>
    </cfRule>
  </conditionalFormatting>
  <conditionalFormatting sqref="F122">
    <cfRule type="containsBlanks" dxfId="401" priority="392">
      <formula>LEN(TRIM(F122))=0</formula>
    </cfRule>
  </conditionalFormatting>
  <conditionalFormatting sqref="F122">
    <cfRule type="cellIs" dxfId="400" priority="391" operator="equal">
      <formula>"(blank)"</formula>
    </cfRule>
  </conditionalFormatting>
  <conditionalFormatting sqref="F122">
    <cfRule type="containsText" dxfId="399" priority="390" operator="containsText" text="(egen kategori)">
      <formula>NOT(ISERROR(SEARCH("(egen kategori)",F122)))</formula>
    </cfRule>
  </conditionalFormatting>
  <conditionalFormatting sqref="D110:D121">
    <cfRule type="cellIs" dxfId="398" priority="399" operator="equal">
      <formula>"(blank)"</formula>
    </cfRule>
  </conditionalFormatting>
  <conditionalFormatting sqref="C110:C121">
    <cfRule type="cellIs" dxfId="397" priority="403" operator="equal">
      <formula>"(blank)"</formula>
    </cfRule>
  </conditionalFormatting>
  <conditionalFormatting sqref="C110:C121">
    <cfRule type="containsBlanks" dxfId="396" priority="402">
      <formula>LEN(TRIM(C110))=0</formula>
    </cfRule>
  </conditionalFormatting>
  <conditionalFormatting sqref="C110:C121">
    <cfRule type="cellIs" dxfId="395" priority="401" operator="equal">
      <formula>"(blank)"</formula>
    </cfRule>
  </conditionalFormatting>
  <conditionalFormatting sqref="C110:C121">
    <cfRule type="containsText" dxfId="394" priority="400" operator="containsText" text="(egen kategori)">
      <formula>NOT(ISERROR(SEARCH("(egen kategori)",C110)))</formula>
    </cfRule>
  </conditionalFormatting>
  <conditionalFormatting sqref="D110:D121">
    <cfRule type="containsBlanks" dxfId="393" priority="398">
      <formula>LEN(TRIM(D110))=0</formula>
    </cfRule>
  </conditionalFormatting>
  <conditionalFormatting sqref="D110:D121">
    <cfRule type="cellIs" dxfId="392" priority="397" operator="equal">
      <formula>"(blank)"</formula>
    </cfRule>
  </conditionalFormatting>
  <conditionalFormatting sqref="D110:D121">
    <cfRule type="containsText" dxfId="391" priority="396" operator="containsText" text="(egen kategori)">
      <formula>NOT(ISERROR(SEARCH("(egen kategori)",D110)))</formula>
    </cfRule>
  </conditionalFormatting>
  <conditionalFormatting sqref="E110:E121">
    <cfRule type="containsBlanks" dxfId="390" priority="395">
      <formula>LEN(TRIM(E110))=0</formula>
    </cfRule>
  </conditionalFormatting>
  <conditionalFormatting sqref="E110:E121">
    <cfRule type="cellIs" dxfId="389" priority="394" operator="equal">
      <formula>"(blank)"</formula>
    </cfRule>
  </conditionalFormatting>
  <conditionalFormatting sqref="E110:E121">
    <cfRule type="containsText" dxfId="388" priority="393" operator="containsText" text="(egen kategori)">
      <formula>NOT(ISERROR(SEARCH("(egen kategori)",E110)))</formula>
    </cfRule>
  </conditionalFormatting>
  <conditionalFormatting sqref="F105">
    <cfRule type="containsText" dxfId="387" priority="389" operator="containsText" text="(egen kategori)">
      <formula>NOT(ISERROR(SEARCH("(egen kategori)",F105)))</formula>
    </cfRule>
  </conditionalFormatting>
  <conditionalFormatting sqref="F105 F122">
    <cfRule type="cellIs" dxfId="386" priority="388" operator="equal">
      <formula>"(blank)"</formula>
    </cfRule>
  </conditionalFormatting>
  <conditionalFormatting sqref="G106 G122">
    <cfRule type="containsBlanks" dxfId="385" priority="387">
      <formula>LEN(TRIM(G106))=0</formula>
    </cfRule>
  </conditionalFormatting>
  <conditionalFormatting sqref="G106 G122">
    <cfRule type="cellIs" dxfId="384" priority="386" operator="equal">
      <formula>"(blank)"</formula>
    </cfRule>
  </conditionalFormatting>
  <conditionalFormatting sqref="G106 G122">
    <cfRule type="containsText" dxfId="383" priority="385" operator="containsText" text="(egen kategori)">
      <formula>NOT(ISERROR(SEARCH("(egen kategori)",G106)))</formula>
    </cfRule>
  </conditionalFormatting>
  <conditionalFormatting sqref="G105">
    <cfRule type="containsText" dxfId="382" priority="384" operator="containsText" text="(egen kategori)">
      <formula>NOT(ISERROR(SEARCH("(egen kategori)",G105)))</formula>
    </cfRule>
  </conditionalFormatting>
  <conditionalFormatting sqref="G105:G106 G122">
    <cfRule type="cellIs" dxfId="381" priority="383" operator="equal">
      <formula>"(blank)"</formula>
    </cfRule>
  </conditionalFormatting>
  <conditionalFormatting sqref="E106:F106">
    <cfRule type="cellIs" dxfId="380" priority="379" operator="equal">
      <formula>"(blank)"</formula>
    </cfRule>
  </conditionalFormatting>
  <conditionalFormatting sqref="E106:F106">
    <cfRule type="containsBlanks" dxfId="379" priority="382">
      <formula>LEN(TRIM(E106))=0</formula>
    </cfRule>
  </conditionalFormatting>
  <conditionalFormatting sqref="E106:F106">
    <cfRule type="cellIs" dxfId="378" priority="381" operator="equal">
      <formula>"(blank)"</formula>
    </cfRule>
  </conditionalFormatting>
  <conditionalFormatting sqref="E106:F106">
    <cfRule type="containsText" dxfId="377" priority="380" operator="containsText" text="(egen kategori)">
      <formula>NOT(ISERROR(SEARCH("(egen kategori)",E106)))</formula>
    </cfRule>
  </conditionalFormatting>
  <conditionalFormatting sqref="G113:G121">
    <cfRule type="containsBlanks" dxfId="376" priority="378">
      <formula>LEN(TRIM(G113))=0</formula>
    </cfRule>
  </conditionalFormatting>
  <conditionalFormatting sqref="G113:G121">
    <cfRule type="cellIs" dxfId="375" priority="377" operator="equal">
      <formula>"(blank)"</formula>
    </cfRule>
  </conditionalFormatting>
  <conditionalFormatting sqref="G113:G121">
    <cfRule type="containsText" dxfId="374" priority="376" operator="containsText" text="(egen kategori)">
      <formula>NOT(ISERROR(SEARCH("(egen kategori)",G113)))</formula>
    </cfRule>
  </conditionalFormatting>
  <conditionalFormatting sqref="G110:G121">
    <cfRule type="containsBlanks" dxfId="373" priority="375">
      <formula>LEN(TRIM(G110))=0</formula>
    </cfRule>
  </conditionalFormatting>
  <conditionalFormatting sqref="G110:G121">
    <cfRule type="cellIs" dxfId="372" priority="374" operator="equal">
      <formula>"(blank)"</formula>
    </cfRule>
  </conditionalFormatting>
  <conditionalFormatting sqref="G110:G121">
    <cfRule type="containsText" dxfId="371" priority="373" operator="containsText" text="(egen kategori)">
      <formula>NOT(ISERROR(SEARCH("(egen kategori)",G110)))</formula>
    </cfRule>
  </conditionalFormatting>
  <conditionalFormatting sqref="G110:G121">
    <cfRule type="cellIs" dxfId="370" priority="372" operator="equal">
      <formula>"(blank)"</formula>
    </cfRule>
  </conditionalFormatting>
  <conditionalFormatting sqref="F110:F121">
    <cfRule type="cellIs" dxfId="369" priority="371" operator="equal">
      <formula>"(blank)"</formula>
    </cfRule>
  </conditionalFormatting>
  <conditionalFormatting sqref="F110:F121">
    <cfRule type="containsBlanks" dxfId="368" priority="370">
      <formula>LEN(TRIM(F110))=0</formula>
    </cfRule>
  </conditionalFormatting>
  <conditionalFormatting sqref="F110:F121">
    <cfRule type="cellIs" dxfId="367" priority="369" operator="equal">
      <formula>"(blank)"</formula>
    </cfRule>
  </conditionalFormatting>
  <conditionalFormatting sqref="F110:F121">
    <cfRule type="containsText" dxfId="366" priority="368" operator="containsText" text="(egen kategori)">
      <formula>NOT(ISERROR(SEARCH("(egen kategori)",F110)))</formula>
    </cfRule>
  </conditionalFormatting>
  <conditionalFormatting sqref="G110:G121">
    <cfRule type="containsBlanks" dxfId="365" priority="367">
      <formula>LEN(TRIM(G110))=0</formula>
    </cfRule>
  </conditionalFormatting>
  <conditionalFormatting sqref="G110:G121">
    <cfRule type="cellIs" dxfId="364" priority="366" operator="equal">
      <formula>"(blank)"</formula>
    </cfRule>
  </conditionalFormatting>
  <conditionalFormatting sqref="G110:G121">
    <cfRule type="containsText" dxfId="363" priority="365" operator="containsText" text="(egen kategori)">
      <formula>NOT(ISERROR(SEARCH("(egen kategori)",G110)))</formula>
    </cfRule>
  </conditionalFormatting>
  <conditionalFormatting sqref="F109">
    <cfRule type="cellIs" dxfId="362" priority="363" operator="equal">
      <formula>"(blank)"</formula>
    </cfRule>
  </conditionalFormatting>
  <conditionalFormatting sqref="G109">
    <cfRule type="cellIs" dxfId="361" priority="362" operator="equal">
      <formula>"(blank)"</formula>
    </cfRule>
  </conditionalFormatting>
  <conditionalFormatting sqref="C123:E123">
    <cfRule type="containsBlanks" dxfId="360" priority="361">
      <formula>LEN(TRIM(C123))=0</formula>
    </cfRule>
  </conditionalFormatting>
  <conditionalFormatting sqref="C123:E123">
    <cfRule type="cellIs" dxfId="359" priority="360" operator="equal">
      <formula>"(blank)"</formula>
    </cfRule>
  </conditionalFormatting>
  <conditionalFormatting sqref="C123:E123">
    <cfRule type="containsText" dxfId="358" priority="359" operator="containsText" text="(egen kategori)">
      <formula>NOT(ISERROR(SEARCH("(egen kategori)",C123)))</formula>
    </cfRule>
  </conditionalFormatting>
  <conditionalFormatting sqref="F123">
    <cfRule type="containsBlanks" dxfId="357" priority="358">
      <formula>LEN(TRIM(F123))=0</formula>
    </cfRule>
  </conditionalFormatting>
  <conditionalFormatting sqref="F123">
    <cfRule type="cellIs" dxfId="356" priority="357" operator="equal">
      <formula>"(blank)"</formula>
    </cfRule>
  </conditionalFormatting>
  <conditionalFormatting sqref="F123">
    <cfRule type="containsText" dxfId="355" priority="356" operator="containsText" text="(egen kategori)">
      <formula>NOT(ISERROR(SEARCH("(egen kategori)",F123)))</formula>
    </cfRule>
  </conditionalFormatting>
  <conditionalFormatting sqref="F123">
    <cfRule type="cellIs" dxfId="354" priority="355" operator="equal">
      <formula>"(blank)"</formula>
    </cfRule>
  </conditionalFormatting>
  <conditionalFormatting sqref="G123">
    <cfRule type="containsBlanks" dxfId="353" priority="354">
      <formula>LEN(TRIM(G123))=0</formula>
    </cfRule>
  </conditionalFormatting>
  <conditionalFormatting sqref="G123">
    <cfRule type="cellIs" dxfId="352" priority="353" operator="equal">
      <formula>"(blank)"</formula>
    </cfRule>
  </conditionalFormatting>
  <conditionalFormatting sqref="G123">
    <cfRule type="containsText" dxfId="351" priority="352" operator="containsText" text="(egen kategori)">
      <formula>NOT(ISERROR(SEARCH("(egen kategori)",G123)))</formula>
    </cfRule>
  </conditionalFormatting>
  <conditionalFormatting sqref="G123">
    <cfRule type="cellIs" dxfId="350" priority="351" operator="equal">
      <formula>"(blank)"</formula>
    </cfRule>
  </conditionalFormatting>
  <conditionalFormatting sqref="U6:U17">
    <cfRule type="cellIs" dxfId="349" priority="350" operator="equal">
      <formula>"(blank)"</formula>
    </cfRule>
  </conditionalFormatting>
  <conditionalFormatting sqref="U6:U17">
    <cfRule type="containsBlanks" dxfId="348" priority="349">
      <formula>LEN(TRIM(U6))=0</formula>
    </cfRule>
  </conditionalFormatting>
  <conditionalFormatting sqref="U6:U17">
    <cfRule type="cellIs" dxfId="347" priority="348" operator="equal">
      <formula>"(blank)"</formula>
    </cfRule>
  </conditionalFormatting>
  <conditionalFormatting sqref="U6:U17">
    <cfRule type="containsText" dxfId="346" priority="347" operator="containsText" text="(egen kategori)">
      <formula>NOT(ISERROR(SEARCH("(egen kategori)",U6)))</formula>
    </cfRule>
  </conditionalFormatting>
  <conditionalFormatting sqref="U5">
    <cfRule type="cellIs" dxfId="345" priority="346" operator="equal">
      <formula>"(blank)"</formula>
    </cfRule>
  </conditionalFormatting>
  <conditionalFormatting sqref="Y70:Y123 AA70:AC123 AE70:AF123">
    <cfRule type="containsBlanks" dxfId="344" priority="342">
      <formula>LEN(TRIM(Y70))=0</formula>
    </cfRule>
  </conditionalFormatting>
  <conditionalFormatting sqref="Y70:Y123 AA70:AC123 AE70:AF123">
    <cfRule type="cellIs" dxfId="343" priority="341" operator="equal">
      <formula>"(blank)"</formula>
    </cfRule>
  </conditionalFormatting>
  <conditionalFormatting sqref="Y70:Y123 AA70:AC123 AE70:AF123">
    <cfRule type="containsText" dxfId="342" priority="340" operator="containsText" text="(egen kategori)">
      <formula>NOT(ISERROR(SEARCH("(egen kategori)",Y70)))</formula>
    </cfRule>
  </conditionalFormatting>
  <conditionalFormatting sqref="Z70:Z123">
    <cfRule type="containsBlanks" dxfId="341" priority="339">
      <formula>LEN(TRIM(Z70))=0</formula>
    </cfRule>
  </conditionalFormatting>
  <conditionalFormatting sqref="Z70:Z123">
    <cfRule type="cellIs" dxfId="340" priority="338" operator="equal">
      <formula>"(blank)"</formula>
    </cfRule>
  </conditionalFormatting>
  <conditionalFormatting sqref="Z70:Z123">
    <cfRule type="containsText" dxfId="339" priority="337" operator="containsText" text="(egen kategori)">
      <formula>NOT(ISERROR(SEARCH("(egen kategori)",Z70)))</formula>
    </cfRule>
  </conditionalFormatting>
  <conditionalFormatting sqref="Y6:Y8 Y10:Y21 AA10:AC36 X3:X36 AE10:AE36">
    <cfRule type="containsBlanks" dxfId="338" priority="336">
      <formula>LEN(TRIM(X3))=0</formula>
    </cfRule>
  </conditionalFormatting>
  <conditionalFormatting sqref="Y6:Y8 Y10:Y21 AA10:AC36 X3:X36 AE10:AE36">
    <cfRule type="cellIs" dxfId="337" priority="335" operator="equal">
      <formula>"(blank)"</formula>
    </cfRule>
  </conditionalFormatting>
  <conditionalFormatting sqref="Y6:Y8 Y10:Y21 AA10:AC36 X3:X36 AE10:AE36">
    <cfRule type="containsText" dxfId="336" priority="334" operator="containsText" text="(egen kategori)">
      <formula>NOT(ISERROR(SEARCH("(egen kategori)",X3)))</formula>
    </cfRule>
  </conditionalFormatting>
  <conditionalFormatting sqref="AC5">
    <cfRule type="containsBlanks" dxfId="335" priority="333">
      <formula>LEN(TRIM(AC5))=0</formula>
    </cfRule>
  </conditionalFormatting>
  <conditionalFormatting sqref="AC5">
    <cfRule type="cellIs" dxfId="334" priority="332" operator="equal">
      <formula>"(blank)"</formula>
    </cfRule>
  </conditionalFormatting>
  <conditionalFormatting sqref="AC5">
    <cfRule type="containsText" dxfId="333" priority="331" operator="containsText" text="(egen kategori)">
      <formula>NOT(ISERROR(SEARCH("(egen kategori)",AC5)))</formula>
    </cfRule>
  </conditionalFormatting>
  <conditionalFormatting sqref="AG3:AK3">
    <cfRule type="containsBlanks" dxfId="332" priority="345">
      <formula>LEN(TRIM(AG3))=0</formula>
    </cfRule>
  </conditionalFormatting>
  <conditionalFormatting sqref="AG3:AK3">
    <cfRule type="cellIs" dxfId="331" priority="344" operator="equal">
      <formula>"(blank)"</formula>
    </cfRule>
  </conditionalFormatting>
  <conditionalFormatting sqref="AG3:AK3">
    <cfRule type="containsText" dxfId="330" priority="343" operator="containsText" text="(egen kategori)">
      <formula>NOT(ISERROR(SEARCH("(egen kategori)",AG3)))</formula>
    </cfRule>
  </conditionalFormatting>
  <conditionalFormatting sqref="AF6:AF8 AF10:AF36">
    <cfRule type="containsBlanks" dxfId="329" priority="330">
      <formula>LEN(TRIM(AF6))=0</formula>
    </cfRule>
  </conditionalFormatting>
  <conditionalFormatting sqref="AF6:AF8 AF10:AF36">
    <cfRule type="cellIs" dxfId="328" priority="329" operator="equal">
      <formula>"(blank)"</formula>
    </cfRule>
  </conditionalFormatting>
  <conditionalFormatting sqref="AF6:AF8 AF10:AF36">
    <cfRule type="containsText" dxfId="327" priority="328" operator="containsText" text="(egen kategori)">
      <formula>NOT(ISERROR(SEARCH("(egen kategori)",AF6)))</formula>
    </cfRule>
  </conditionalFormatting>
  <conditionalFormatting sqref="AF5">
    <cfRule type="containsBlanks" dxfId="326" priority="327">
      <formula>LEN(TRIM(AF5))=0</formula>
    </cfRule>
  </conditionalFormatting>
  <conditionalFormatting sqref="AF5">
    <cfRule type="cellIs" dxfId="325" priority="326" operator="equal">
      <formula>"(blank)"</formula>
    </cfRule>
  </conditionalFormatting>
  <conditionalFormatting sqref="AF5">
    <cfRule type="containsText" dxfId="324" priority="325" operator="containsText" text="(egen kategori)">
      <formula>NOT(ISERROR(SEARCH("(egen kategori)",AF5)))</formula>
    </cfRule>
  </conditionalFormatting>
  <conditionalFormatting sqref="AB5">
    <cfRule type="containsBlanks" dxfId="323" priority="314">
      <formula>LEN(TRIM(AB5))=0</formula>
    </cfRule>
  </conditionalFormatting>
  <conditionalFormatting sqref="AB5">
    <cfRule type="cellIs" dxfId="322" priority="313" operator="equal">
      <formula>"(blank)"</formula>
    </cfRule>
  </conditionalFormatting>
  <conditionalFormatting sqref="AB5">
    <cfRule type="containsText" dxfId="321" priority="312" operator="containsText" text="(egen kategori)">
      <formula>NOT(ISERROR(SEARCH("(egen kategori)",AB5)))</formula>
    </cfRule>
  </conditionalFormatting>
  <conditionalFormatting sqref="Y3">
    <cfRule type="containsBlanks" dxfId="320" priority="324">
      <formula>LEN(TRIM(Y3))=0</formula>
    </cfRule>
  </conditionalFormatting>
  <conditionalFormatting sqref="Y3">
    <cfRule type="cellIs" dxfId="319" priority="323" operator="equal">
      <formula>"(blank)"</formula>
    </cfRule>
  </conditionalFormatting>
  <conditionalFormatting sqref="Y3">
    <cfRule type="containsText" dxfId="318" priority="322" operator="containsText" text="(egen kategori)">
      <formula>NOT(ISERROR(SEARCH("(egen kategori)",Y3)))</formula>
    </cfRule>
  </conditionalFormatting>
  <conditionalFormatting sqref="Z6:AC8 Z10:Z36 AE6:AE8">
    <cfRule type="containsBlanks" dxfId="317" priority="321">
      <formula>LEN(TRIM(Z6))=0</formula>
    </cfRule>
  </conditionalFormatting>
  <conditionalFormatting sqref="Z6:AC8 Z10:Z36 AE6:AE8">
    <cfRule type="cellIs" dxfId="316" priority="320" operator="equal">
      <formula>"(blank)"</formula>
    </cfRule>
  </conditionalFormatting>
  <conditionalFormatting sqref="Z6:AC8 Z10:Z36 AE6:AE8">
    <cfRule type="containsText" dxfId="315" priority="319" operator="containsText" text="(egen kategori)">
      <formula>NOT(ISERROR(SEARCH("(egen kategori)",Z6)))</formula>
    </cfRule>
  </conditionalFormatting>
  <conditionalFormatting sqref="Z6:AC8 AE6:AE8">
    <cfRule type="containsBlanks" dxfId="314" priority="318">
      <formula>LEN(TRIM(Z6))=0</formula>
    </cfRule>
  </conditionalFormatting>
  <conditionalFormatting sqref="AA5">
    <cfRule type="containsBlanks" dxfId="313" priority="317">
      <formula>LEN(TRIM(AA5))=0</formula>
    </cfRule>
  </conditionalFormatting>
  <conditionalFormatting sqref="AA5">
    <cfRule type="cellIs" dxfId="312" priority="316" operator="equal">
      <formula>"(blank)"</formula>
    </cfRule>
  </conditionalFormatting>
  <conditionalFormatting sqref="AA5">
    <cfRule type="containsText" dxfId="311" priority="315" operator="containsText" text="(egen kategori)">
      <formula>NOT(ISERROR(SEARCH("(egen kategori)",AA5)))</formula>
    </cfRule>
  </conditionalFormatting>
  <conditionalFormatting sqref="Z5">
    <cfRule type="containsBlanks" dxfId="310" priority="311">
      <formula>LEN(TRIM(Z5))=0</formula>
    </cfRule>
  </conditionalFormatting>
  <conditionalFormatting sqref="Z5">
    <cfRule type="cellIs" dxfId="309" priority="310" operator="equal">
      <formula>"(blank)"</formula>
    </cfRule>
  </conditionalFormatting>
  <conditionalFormatting sqref="Z5">
    <cfRule type="containsText" dxfId="308" priority="309" operator="containsText" text="(egen kategori)">
      <formula>NOT(ISERROR(SEARCH("(egen kategori)",Z5)))</formula>
    </cfRule>
  </conditionalFormatting>
  <conditionalFormatting sqref="I37:J37 I53:K55 N41:N55 N37:N39 I33:N33 I56:N56 I78:N79 N77 I101:N102">
    <cfRule type="containsBlanks" dxfId="307" priority="307">
      <formula>LEN(TRIM(I33))=0</formula>
    </cfRule>
  </conditionalFormatting>
  <conditionalFormatting sqref="I34 I53:K55 I36:K36 N36:N55 I33:N33 N32 I37:J37 I38:I40 N1:N2 I56:N56 I78:N79 N77 I101:N102 N100 N123">
    <cfRule type="cellIs" dxfId="306" priority="306" operator="equal">
      <formula>"(blank)"</formula>
    </cfRule>
  </conditionalFormatting>
  <conditionalFormatting sqref="I37:J37 I53:K55 N41:N55 N37:N39 I33:N33 I56:N56 I78:N79 N77 I101:N102">
    <cfRule type="containsText" dxfId="305" priority="305" operator="containsText" text="(egen kategori)">
      <formula>NOT(ISERROR(SEARCH("(egen kategori)",I33)))</formula>
    </cfRule>
  </conditionalFormatting>
  <conditionalFormatting sqref="N32 N36">
    <cfRule type="containsBlanks" dxfId="304" priority="304">
      <formula>LEN(TRIM(N32))=0</formula>
    </cfRule>
  </conditionalFormatting>
  <conditionalFormatting sqref="N32 N36">
    <cfRule type="cellIs" dxfId="303" priority="303" operator="equal">
      <formula>"(blank)"</formula>
    </cfRule>
  </conditionalFormatting>
  <conditionalFormatting sqref="I32:K32 I36:K36 N36 N32">
    <cfRule type="containsText" dxfId="302" priority="302" operator="containsText" text="(egen kategori)">
      <formula>NOT(ISERROR(SEARCH("(egen kategori)",I32)))</formula>
    </cfRule>
  </conditionalFormatting>
  <conditionalFormatting sqref="N41:N52">
    <cfRule type="cellIs" dxfId="301" priority="301" operator="lessThan">
      <formula>0</formula>
    </cfRule>
  </conditionalFormatting>
  <conditionalFormatting sqref="I38:I39">
    <cfRule type="containsBlanks" dxfId="300" priority="300">
      <formula>LEN(TRIM(I38))=0</formula>
    </cfRule>
  </conditionalFormatting>
  <conditionalFormatting sqref="I38:I39">
    <cfRule type="cellIs" dxfId="299" priority="299" operator="equal">
      <formula>"(blank)"</formula>
    </cfRule>
  </conditionalFormatting>
  <conditionalFormatting sqref="I38:I39">
    <cfRule type="containsText" dxfId="298" priority="298" operator="containsText" text="(egen kategori)">
      <formula>NOT(ISERROR(SEARCH("(egen kategori)",I38)))</formula>
    </cfRule>
  </conditionalFormatting>
  <conditionalFormatting sqref="N38:N39">
    <cfRule type="cellIs" dxfId="297" priority="297" operator="lessThan">
      <formula>0</formula>
    </cfRule>
  </conditionalFormatting>
  <conditionalFormatting sqref="J69:J75">
    <cfRule type="cellIs" dxfId="296" priority="245" operator="equal">
      <formula>"(blank)"</formula>
    </cfRule>
  </conditionalFormatting>
  <conditionalFormatting sqref="I1:K2 N49 I32:K32">
    <cfRule type="cellIs" dxfId="295" priority="296" operator="equal">
      <formula>"(blank)"</formula>
    </cfRule>
  </conditionalFormatting>
  <conditionalFormatting sqref="I34">
    <cfRule type="containsBlanks" dxfId="294" priority="295">
      <formula>LEN(TRIM(I34))=0</formula>
    </cfRule>
  </conditionalFormatting>
  <conditionalFormatting sqref="I34">
    <cfRule type="cellIs" dxfId="293" priority="294" operator="equal">
      <formula>"(blank)"</formula>
    </cfRule>
  </conditionalFormatting>
  <conditionalFormatting sqref="I34:N35">
    <cfRule type="containsBlanks" dxfId="292" priority="308">
      <formula>LEN(TRIM(I34))=0</formula>
    </cfRule>
  </conditionalFormatting>
  <conditionalFormatting sqref="L53:L55">
    <cfRule type="containsBlanks" dxfId="291" priority="289">
      <formula>LEN(TRIM(L53))=0</formula>
    </cfRule>
  </conditionalFormatting>
  <conditionalFormatting sqref="L53:L55">
    <cfRule type="cellIs" dxfId="290" priority="288" operator="equal">
      <formula>"(blank)"</formula>
    </cfRule>
  </conditionalFormatting>
  <conditionalFormatting sqref="L53:L55">
    <cfRule type="containsText" dxfId="289" priority="287" operator="containsText" text="(egen kategori)">
      <formula>NOT(ISERROR(SEARCH("(egen kategori)",L53)))</formula>
    </cfRule>
  </conditionalFormatting>
  <conditionalFormatting sqref="I41:I52">
    <cfRule type="cellIs" dxfId="288" priority="293" operator="equal">
      <formula>"(blank)"</formula>
    </cfRule>
  </conditionalFormatting>
  <conditionalFormatting sqref="I41:I52">
    <cfRule type="containsBlanks" dxfId="287" priority="292">
      <formula>LEN(TRIM(I41))=0</formula>
    </cfRule>
  </conditionalFormatting>
  <conditionalFormatting sqref="I41:I52">
    <cfRule type="cellIs" dxfId="286" priority="291" operator="equal">
      <formula>"(blank)"</formula>
    </cfRule>
  </conditionalFormatting>
  <conditionalFormatting sqref="I41:I52">
    <cfRule type="containsText" dxfId="285" priority="290" operator="containsText" text="(egen kategori)">
      <formula>NOT(ISERROR(SEARCH("(egen kategori)",I41)))</formula>
    </cfRule>
  </conditionalFormatting>
  <conditionalFormatting sqref="L32 L36">
    <cfRule type="containsText" dxfId="284" priority="286" operator="containsText" text="(egen kategori)">
      <formula>NOT(ISERROR(SEARCH("(egen kategori)",L32)))</formula>
    </cfRule>
  </conditionalFormatting>
  <conditionalFormatting sqref="L1:L2 L36 L53:L55 L32">
    <cfRule type="cellIs" dxfId="283" priority="285" operator="equal">
      <formula>"(blank)"</formula>
    </cfRule>
  </conditionalFormatting>
  <conditionalFormatting sqref="M37 M53:M55">
    <cfRule type="containsBlanks" dxfId="282" priority="284">
      <formula>LEN(TRIM(M37))=0</formula>
    </cfRule>
  </conditionalFormatting>
  <conditionalFormatting sqref="M37 M53:M55">
    <cfRule type="cellIs" dxfId="281" priority="283" operator="equal">
      <formula>"(blank)"</formula>
    </cfRule>
  </conditionalFormatting>
  <conditionalFormatting sqref="M37 M53:M55">
    <cfRule type="containsText" dxfId="280" priority="282" operator="containsText" text="(egen kategori)">
      <formula>NOT(ISERROR(SEARCH("(egen kategori)",M37)))</formula>
    </cfRule>
  </conditionalFormatting>
  <conditionalFormatting sqref="M32 M36">
    <cfRule type="containsText" dxfId="279" priority="281" operator="containsText" text="(egen kategori)">
      <formula>NOT(ISERROR(SEARCH("(egen kategori)",M32)))</formula>
    </cfRule>
  </conditionalFormatting>
  <conditionalFormatting sqref="M1:M2 M36:M37 M53:M55 M32">
    <cfRule type="cellIs" dxfId="278" priority="280" operator="equal">
      <formula>"(blank)"</formula>
    </cfRule>
  </conditionalFormatting>
  <conditionalFormatting sqref="K37:L37">
    <cfRule type="cellIs" dxfId="277" priority="276" operator="equal">
      <formula>"(blank)"</formula>
    </cfRule>
  </conditionalFormatting>
  <conditionalFormatting sqref="K37:L37">
    <cfRule type="containsBlanks" dxfId="276" priority="279">
      <formula>LEN(TRIM(K37))=0</formula>
    </cfRule>
  </conditionalFormatting>
  <conditionalFormatting sqref="K37:L37">
    <cfRule type="cellIs" dxfId="275" priority="278" operator="equal">
      <formula>"(blank)"</formula>
    </cfRule>
  </conditionalFormatting>
  <conditionalFormatting sqref="K37:L37">
    <cfRule type="containsText" dxfId="274" priority="277" operator="containsText" text="(egen kategori)">
      <formula>NOT(ISERROR(SEARCH("(egen kategori)",K37)))</formula>
    </cfRule>
  </conditionalFormatting>
  <conditionalFormatting sqref="M44:M52">
    <cfRule type="containsBlanks" dxfId="273" priority="275">
      <formula>LEN(TRIM(M44))=0</formula>
    </cfRule>
  </conditionalFormatting>
  <conditionalFormatting sqref="M44:M52">
    <cfRule type="cellIs" dxfId="272" priority="274" operator="equal">
      <formula>"(blank)"</formula>
    </cfRule>
  </conditionalFormatting>
  <conditionalFormatting sqref="M44:M52">
    <cfRule type="containsText" dxfId="271" priority="273" operator="containsText" text="(egen kategori)">
      <formula>NOT(ISERROR(SEARCH("(egen kategori)",M44)))</formula>
    </cfRule>
  </conditionalFormatting>
  <conditionalFormatting sqref="M41:M52">
    <cfRule type="containsBlanks" dxfId="270" priority="272">
      <formula>LEN(TRIM(M41))=0</formula>
    </cfRule>
  </conditionalFormatting>
  <conditionalFormatting sqref="M41:M52">
    <cfRule type="cellIs" dxfId="269" priority="271" operator="equal">
      <formula>"(blank)"</formula>
    </cfRule>
  </conditionalFormatting>
  <conditionalFormatting sqref="M41:M52">
    <cfRule type="containsText" dxfId="268" priority="270" operator="containsText" text="(egen kategori)">
      <formula>NOT(ISERROR(SEARCH("(egen kategori)",M41)))</formula>
    </cfRule>
  </conditionalFormatting>
  <conditionalFormatting sqref="M41:M52">
    <cfRule type="cellIs" dxfId="267" priority="269" operator="equal">
      <formula>"(blank)"</formula>
    </cfRule>
  </conditionalFormatting>
  <conditionalFormatting sqref="M41:M52">
    <cfRule type="containsBlanks" dxfId="266" priority="268">
      <formula>LEN(TRIM(M41))=0</formula>
    </cfRule>
  </conditionalFormatting>
  <conditionalFormatting sqref="M41:M52">
    <cfRule type="cellIs" dxfId="265" priority="267" operator="equal">
      <formula>"(blank)"</formula>
    </cfRule>
  </conditionalFormatting>
  <conditionalFormatting sqref="M41:M52">
    <cfRule type="containsText" dxfId="264" priority="266" operator="containsText" text="(egen kategori)">
      <formula>NOT(ISERROR(SEARCH("(egen kategori)",M41)))</formula>
    </cfRule>
  </conditionalFormatting>
  <conditionalFormatting sqref="M77">
    <cfRule type="cellIs" dxfId="263" priority="203" operator="equal">
      <formula>"(blank)"</formula>
    </cfRule>
  </conditionalFormatting>
  <conditionalFormatting sqref="M40">
    <cfRule type="cellIs" dxfId="262" priority="265" operator="equal">
      <formula>"(blank)"</formula>
    </cfRule>
  </conditionalFormatting>
  <conditionalFormatting sqref="I60:J60 I76:K76 N64:N76 N60:N62">
    <cfRule type="containsBlanks" dxfId="261" priority="263">
      <formula>LEN(TRIM(I60))=0</formula>
    </cfRule>
  </conditionalFormatting>
  <conditionalFormatting sqref="I57 I76:K76 I59:K59 N59:N76 I60:J60 I63:K63 I61:I62">
    <cfRule type="cellIs" dxfId="260" priority="262" operator="equal">
      <formula>"(blank)"</formula>
    </cfRule>
  </conditionalFormatting>
  <conditionalFormatting sqref="I60:J60 I76:K76 N64:N76 N60:N62">
    <cfRule type="containsText" dxfId="259" priority="261" operator="containsText" text="(egen kategori)">
      <formula>NOT(ISERROR(SEARCH("(egen kategori)",I60)))</formula>
    </cfRule>
  </conditionalFormatting>
  <conditionalFormatting sqref="N59">
    <cfRule type="containsBlanks" dxfId="258" priority="260">
      <formula>LEN(TRIM(N59))=0</formula>
    </cfRule>
  </conditionalFormatting>
  <conditionalFormatting sqref="N59">
    <cfRule type="cellIs" dxfId="257" priority="259" operator="equal">
      <formula>"(blank)"</formula>
    </cfRule>
  </conditionalFormatting>
  <conditionalFormatting sqref="I59:K59 N59">
    <cfRule type="containsText" dxfId="256" priority="258" operator="containsText" text="(egen kategori)">
      <formula>NOT(ISERROR(SEARCH("(egen kategori)",I59)))</formula>
    </cfRule>
  </conditionalFormatting>
  <conditionalFormatting sqref="N64:N75">
    <cfRule type="cellIs" dxfId="255" priority="257" operator="lessThan">
      <formula>0</formula>
    </cfRule>
  </conditionalFormatting>
  <conditionalFormatting sqref="I61:I62">
    <cfRule type="containsBlanks" dxfId="254" priority="256">
      <formula>LEN(TRIM(I61))=0</formula>
    </cfRule>
  </conditionalFormatting>
  <conditionalFormatting sqref="I61:I62">
    <cfRule type="cellIs" dxfId="253" priority="255" operator="equal">
      <formula>"(blank)"</formula>
    </cfRule>
  </conditionalFormatting>
  <conditionalFormatting sqref="I61:I62">
    <cfRule type="containsText" dxfId="252" priority="254" operator="containsText" text="(egen kategori)">
      <formula>NOT(ISERROR(SEARCH("(egen kategori)",I61)))</formula>
    </cfRule>
  </conditionalFormatting>
  <conditionalFormatting sqref="N61:N62">
    <cfRule type="cellIs" dxfId="251" priority="253" operator="lessThan">
      <formula>0</formula>
    </cfRule>
  </conditionalFormatting>
  <conditionalFormatting sqref="N72">
    <cfRule type="cellIs" dxfId="250" priority="252" operator="equal">
      <formula>"(blank)"</formula>
    </cfRule>
  </conditionalFormatting>
  <conditionalFormatting sqref="I57">
    <cfRule type="containsBlanks" dxfId="249" priority="251">
      <formula>LEN(TRIM(I57))=0</formula>
    </cfRule>
  </conditionalFormatting>
  <conditionalFormatting sqref="I57">
    <cfRule type="cellIs" dxfId="248" priority="250" operator="equal">
      <formula>"(blank)"</formula>
    </cfRule>
  </conditionalFormatting>
  <conditionalFormatting sqref="I57:N58">
    <cfRule type="containsBlanks" dxfId="247" priority="264">
      <formula>LEN(TRIM(I57))=0</formula>
    </cfRule>
  </conditionalFormatting>
  <conditionalFormatting sqref="L76">
    <cfRule type="containsBlanks" dxfId="246" priority="241">
      <formula>LEN(TRIM(L76))=0</formula>
    </cfRule>
  </conditionalFormatting>
  <conditionalFormatting sqref="L76">
    <cfRule type="cellIs" dxfId="245" priority="240" operator="equal">
      <formula>"(blank)"</formula>
    </cfRule>
  </conditionalFormatting>
  <conditionalFormatting sqref="L76">
    <cfRule type="containsText" dxfId="244" priority="239" operator="containsText" text="(egen kategori)">
      <formula>NOT(ISERROR(SEARCH("(egen kategori)",L76)))</formula>
    </cfRule>
  </conditionalFormatting>
  <conditionalFormatting sqref="I64:I75">
    <cfRule type="cellIs" dxfId="243" priority="249" operator="equal">
      <formula>"(blank)"</formula>
    </cfRule>
  </conditionalFormatting>
  <conditionalFormatting sqref="I64:I75">
    <cfRule type="containsBlanks" dxfId="242" priority="248">
      <formula>LEN(TRIM(I64))=0</formula>
    </cfRule>
  </conditionalFormatting>
  <conditionalFormatting sqref="I64:I75">
    <cfRule type="cellIs" dxfId="241" priority="247" operator="equal">
      <formula>"(blank)"</formula>
    </cfRule>
  </conditionalFormatting>
  <conditionalFormatting sqref="I64:I75">
    <cfRule type="containsText" dxfId="240" priority="246" operator="containsText" text="(egen kategori)">
      <formula>NOT(ISERROR(SEARCH("(egen kategori)",I64)))</formula>
    </cfRule>
  </conditionalFormatting>
  <conditionalFormatting sqref="J69:J75">
    <cfRule type="containsBlanks" dxfId="239" priority="244">
      <formula>LEN(TRIM(J69))=0</formula>
    </cfRule>
  </conditionalFormatting>
  <conditionalFormatting sqref="J69:J75">
    <cfRule type="cellIs" dxfId="238" priority="243" operator="equal">
      <formula>"(blank)"</formula>
    </cfRule>
  </conditionalFormatting>
  <conditionalFormatting sqref="J69:J75">
    <cfRule type="containsText" dxfId="237" priority="242" operator="containsText" text="(egen kategori)">
      <formula>NOT(ISERROR(SEARCH("(egen kategori)",J69)))</formula>
    </cfRule>
  </conditionalFormatting>
  <conditionalFormatting sqref="J97:J98">
    <cfRule type="containsBlanks" dxfId="236" priority="178">
      <formula>LEN(TRIM(J97))=0</formula>
    </cfRule>
  </conditionalFormatting>
  <conditionalFormatting sqref="J97:J98">
    <cfRule type="cellIs" dxfId="235" priority="177" operator="equal">
      <formula>"(blank)"</formula>
    </cfRule>
  </conditionalFormatting>
  <conditionalFormatting sqref="J97:J98">
    <cfRule type="containsText" dxfId="234" priority="176" operator="containsText" text="(egen kategori)">
      <formula>NOT(ISERROR(SEARCH("(egen kategori)",J97)))</formula>
    </cfRule>
  </conditionalFormatting>
  <conditionalFormatting sqref="L59">
    <cfRule type="containsText" dxfId="233" priority="238" operator="containsText" text="(egen kategori)">
      <formula>NOT(ISERROR(SEARCH("(egen kategori)",L59)))</formula>
    </cfRule>
  </conditionalFormatting>
  <conditionalFormatting sqref="L59 L76">
    <cfRule type="cellIs" dxfId="232" priority="237" operator="equal">
      <formula>"(blank)"</formula>
    </cfRule>
  </conditionalFormatting>
  <conditionalFormatting sqref="M60 M76">
    <cfRule type="containsBlanks" dxfId="231" priority="236">
      <formula>LEN(TRIM(M60))=0</formula>
    </cfRule>
  </conditionalFormatting>
  <conditionalFormatting sqref="M60 M76">
    <cfRule type="cellIs" dxfId="230" priority="235" operator="equal">
      <formula>"(blank)"</formula>
    </cfRule>
  </conditionalFormatting>
  <conditionalFormatting sqref="M60 M76">
    <cfRule type="containsText" dxfId="229" priority="234" operator="containsText" text="(egen kategori)">
      <formula>NOT(ISERROR(SEARCH("(egen kategori)",M60)))</formula>
    </cfRule>
  </conditionalFormatting>
  <conditionalFormatting sqref="M59">
    <cfRule type="containsText" dxfId="228" priority="233" operator="containsText" text="(egen kategori)">
      <formula>NOT(ISERROR(SEARCH("(egen kategori)",M59)))</formula>
    </cfRule>
  </conditionalFormatting>
  <conditionalFormatting sqref="M59:M60 M76">
    <cfRule type="cellIs" dxfId="227" priority="232" operator="equal">
      <formula>"(blank)"</formula>
    </cfRule>
  </conditionalFormatting>
  <conditionalFormatting sqref="K60:L60">
    <cfRule type="cellIs" dxfId="226" priority="228" operator="equal">
      <formula>"(blank)"</formula>
    </cfRule>
  </conditionalFormatting>
  <conditionalFormatting sqref="K60:L60">
    <cfRule type="containsBlanks" dxfId="225" priority="231">
      <formula>LEN(TRIM(K60))=0</formula>
    </cfRule>
  </conditionalFormatting>
  <conditionalFormatting sqref="K60:L60">
    <cfRule type="cellIs" dxfId="224" priority="230" operator="equal">
      <formula>"(blank)"</formula>
    </cfRule>
  </conditionalFormatting>
  <conditionalFormatting sqref="K60:L60">
    <cfRule type="containsText" dxfId="223" priority="229" operator="containsText" text="(egen kategori)">
      <formula>NOT(ISERROR(SEARCH("(egen kategori)",K60)))</formula>
    </cfRule>
  </conditionalFormatting>
  <conditionalFormatting sqref="M67:M75">
    <cfRule type="containsBlanks" dxfId="222" priority="227">
      <formula>LEN(TRIM(M67))=0</formula>
    </cfRule>
  </conditionalFormatting>
  <conditionalFormatting sqref="M67:M75">
    <cfRule type="cellIs" dxfId="221" priority="226" operator="equal">
      <formula>"(blank)"</formula>
    </cfRule>
  </conditionalFormatting>
  <conditionalFormatting sqref="M67:M75">
    <cfRule type="containsText" dxfId="220" priority="225" operator="containsText" text="(egen kategori)">
      <formula>NOT(ISERROR(SEARCH("(egen kategori)",M67)))</formula>
    </cfRule>
  </conditionalFormatting>
  <conditionalFormatting sqref="M64:M75">
    <cfRule type="containsBlanks" dxfId="219" priority="224">
      <formula>LEN(TRIM(M64))=0</formula>
    </cfRule>
  </conditionalFormatting>
  <conditionalFormatting sqref="M64:M75">
    <cfRule type="cellIs" dxfId="218" priority="223" operator="equal">
      <formula>"(blank)"</formula>
    </cfRule>
  </conditionalFormatting>
  <conditionalFormatting sqref="M64:M75">
    <cfRule type="containsText" dxfId="217" priority="222" operator="containsText" text="(egen kategori)">
      <formula>NOT(ISERROR(SEARCH("(egen kategori)",M64)))</formula>
    </cfRule>
  </conditionalFormatting>
  <conditionalFormatting sqref="M64:M75">
    <cfRule type="cellIs" dxfId="216" priority="221" operator="equal">
      <formula>"(blank)"</formula>
    </cfRule>
  </conditionalFormatting>
  <conditionalFormatting sqref="L64:L75">
    <cfRule type="cellIs" dxfId="215" priority="220" operator="equal">
      <formula>"(blank)"</formula>
    </cfRule>
  </conditionalFormatting>
  <conditionalFormatting sqref="L64:L75">
    <cfRule type="containsBlanks" dxfId="214" priority="219">
      <formula>LEN(TRIM(L64))=0</formula>
    </cfRule>
  </conditionalFormatting>
  <conditionalFormatting sqref="L64:L75">
    <cfRule type="cellIs" dxfId="213" priority="218" operator="equal">
      <formula>"(blank)"</formula>
    </cfRule>
  </conditionalFormatting>
  <conditionalFormatting sqref="L64:L75">
    <cfRule type="containsText" dxfId="212" priority="217" operator="containsText" text="(egen kategori)">
      <formula>NOT(ISERROR(SEARCH("(egen kategori)",L64)))</formula>
    </cfRule>
  </conditionalFormatting>
  <conditionalFormatting sqref="M64:M75">
    <cfRule type="containsBlanks" dxfId="211" priority="216">
      <formula>LEN(TRIM(M64))=0</formula>
    </cfRule>
  </conditionalFormatting>
  <conditionalFormatting sqref="M64:M75">
    <cfRule type="cellIs" dxfId="210" priority="215" operator="equal">
      <formula>"(blank)"</formula>
    </cfRule>
  </conditionalFormatting>
  <conditionalFormatting sqref="M64:M75">
    <cfRule type="containsText" dxfId="209" priority="214" operator="containsText" text="(egen kategori)">
      <formula>NOT(ISERROR(SEARCH("(egen kategori)",M64)))</formula>
    </cfRule>
  </conditionalFormatting>
  <conditionalFormatting sqref="L63">
    <cfRule type="cellIs" dxfId="208" priority="213" operator="equal">
      <formula>"(blank)"</formula>
    </cfRule>
  </conditionalFormatting>
  <conditionalFormatting sqref="M63">
    <cfRule type="cellIs" dxfId="207" priority="212" operator="equal">
      <formula>"(blank)"</formula>
    </cfRule>
  </conditionalFormatting>
  <conditionalFormatting sqref="I77:K77">
    <cfRule type="containsBlanks" dxfId="206" priority="211">
      <formula>LEN(TRIM(I77))=0</formula>
    </cfRule>
  </conditionalFormatting>
  <conditionalFormatting sqref="I77:K77">
    <cfRule type="cellIs" dxfId="205" priority="210" operator="equal">
      <formula>"(blank)"</formula>
    </cfRule>
  </conditionalFormatting>
  <conditionalFormatting sqref="I77:K77">
    <cfRule type="containsText" dxfId="204" priority="209" operator="containsText" text="(egen kategori)">
      <formula>NOT(ISERROR(SEARCH("(egen kategori)",I77)))</formula>
    </cfRule>
  </conditionalFormatting>
  <conditionalFormatting sqref="L77">
    <cfRule type="containsBlanks" dxfId="203" priority="208">
      <formula>LEN(TRIM(L77))=0</formula>
    </cfRule>
  </conditionalFormatting>
  <conditionalFormatting sqref="L77">
    <cfRule type="cellIs" dxfId="202" priority="207" operator="equal">
      <formula>"(blank)"</formula>
    </cfRule>
  </conditionalFormatting>
  <conditionalFormatting sqref="L77">
    <cfRule type="containsText" dxfId="201" priority="206" operator="containsText" text="(egen kategori)">
      <formula>NOT(ISERROR(SEARCH("(egen kategori)",L77)))</formula>
    </cfRule>
  </conditionalFormatting>
  <conditionalFormatting sqref="L77">
    <cfRule type="cellIs" dxfId="200" priority="205" operator="equal">
      <formula>"(blank)"</formula>
    </cfRule>
  </conditionalFormatting>
  <conditionalFormatting sqref="M77">
    <cfRule type="containsBlanks" dxfId="199" priority="204">
      <formula>LEN(TRIM(M77))=0</formula>
    </cfRule>
  </conditionalFormatting>
  <conditionalFormatting sqref="M77">
    <cfRule type="containsText" dxfId="198" priority="202" operator="containsText" text="(egen kategori)">
      <formula>NOT(ISERROR(SEARCH("(egen kategori)",M77)))</formula>
    </cfRule>
  </conditionalFormatting>
  <conditionalFormatting sqref="M77">
    <cfRule type="cellIs" dxfId="197" priority="201" operator="equal">
      <formula>"(blank)"</formula>
    </cfRule>
  </conditionalFormatting>
  <conditionalFormatting sqref="N100">
    <cfRule type="containsBlanks" dxfId="196" priority="200">
      <formula>LEN(TRIM(N100))=0</formula>
    </cfRule>
  </conditionalFormatting>
  <conditionalFormatting sqref="N100">
    <cfRule type="containsText" dxfId="195" priority="199" operator="containsText" text="(egen kategori)">
      <formula>NOT(ISERROR(SEARCH("(egen kategori)",N100)))</formula>
    </cfRule>
  </conditionalFormatting>
  <conditionalFormatting sqref="I83:J83 I99:K99 N87:N99 N83:N85">
    <cfRule type="containsBlanks" dxfId="194" priority="197">
      <formula>LEN(TRIM(I83))=0</formula>
    </cfRule>
  </conditionalFormatting>
  <conditionalFormatting sqref="I80 I99:K99 I82:K82 N82:N99 I83:J83 I84:I85">
    <cfRule type="cellIs" dxfId="193" priority="196" operator="equal">
      <formula>"(blank)"</formula>
    </cfRule>
  </conditionalFormatting>
  <conditionalFormatting sqref="I83:J83 I99:K99 N87:N99 N83:N85">
    <cfRule type="containsText" dxfId="192" priority="195" operator="containsText" text="(egen kategori)">
      <formula>NOT(ISERROR(SEARCH("(egen kategori)",I83)))</formula>
    </cfRule>
  </conditionalFormatting>
  <conditionalFormatting sqref="N82">
    <cfRule type="containsBlanks" dxfId="191" priority="194">
      <formula>LEN(TRIM(N82))=0</formula>
    </cfRule>
  </conditionalFormatting>
  <conditionalFormatting sqref="N82">
    <cfRule type="cellIs" dxfId="190" priority="193" operator="equal">
      <formula>"(blank)"</formula>
    </cfRule>
  </conditionalFormatting>
  <conditionalFormatting sqref="I82:K82 N82">
    <cfRule type="containsText" dxfId="189" priority="192" operator="containsText" text="(egen kategori)">
      <formula>NOT(ISERROR(SEARCH("(egen kategori)",I82)))</formula>
    </cfRule>
  </conditionalFormatting>
  <conditionalFormatting sqref="N87:N98">
    <cfRule type="cellIs" dxfId="188" priority="191" operator="lessThan">
      <formula>0</formula>
    </cfRule>
  </conditionalFormatting>
  <conditionalFormatting sqref="I84:I85">
    <cfRule type="containsBlanks" dxfId="187" priority="190">
      <formula>LEN(TRIM(I84))=0</formula>
    </cfRule>
  </conditionalFormatting>
  <conditionalFormatting sqref="I84:I85">
    <cfRule type="cellIs" dxfId="186" priority="189" operator="equal">
      <formula>"(blank)"</formula>
    </cfRule>
  </conditionalFormatting>
  <conditionalFormatting sqref="I84:I85">
    <cfRule type="containsText" dxfId="185" priority="188" operator="containsText" text="(egen kategori)">
      <formula>NOT(ISERROR(SEARCH("(egen kategori)",I84)))</formula>
    </cfRule>
  </conditionalFormatting>
  <conditionalFormatting sqref="N84:N85">
    <cfRule type="cellIs" dxfId="184" priority="187" operator="lessThan">
      <formula>0</formula>
    </cfRule>
  </conditionalFormatting>
  <conditionalFormatting sqref="L97:L98">
    <cfRule type="cellIs" dxfId="183" priority="152" operator="equal">
      <formula>"(blank)"</formula>
    </cfRule>
  </conditionalFormatting>
  <conditionalFormatting sqref="L97:L98">
    <cfRule type="containsText" dxfId="182" priority="151" operator="containsText" text="(egen kategori)">
      <formula>NOT(ISERROR(SEARCH("(egen kategori)",L97)))</formula>
    </cfRule>
  </conditionalFormatting>
  <conditionalFormatting sqref="M97:M98">
    <cfRule type="containsBlanks" dxfId="181" priority="150">
      <formula>LEN(TRIM(M97))=0</formula>
    </cfRule>
  </conditionalFormatting>
  <conditionalFormatting sqref="N95">
    <cfRule type="cellIs" dxfId="180" priority="186" operator="equal">
      <formula>"(blank)"</formula>
    </cfRule>
  </conditionalFormatting>
  <conditionalFormatting sqref="I80">
    <cfRule type="containsBlanks" dxfId="179" priority="185">
      <formula>LEN(TRIM(I80))=0</formula>
    </cfRule>
  </conditionalFormatting>
  <conditionalFormatting sqref="I80">
    <cfRule type="cellIs" dxfId="178" priority="184" operator="equal">
      <formula>"(blank)"</formula>
    </cfRule>
  </conditionalFormatting>
  <conditionalFormatting sqref="I80:N81">
    <cfRule type="containsBlanks" dxfId="177" priority="198">
      <formula>LEN(TRIM(I80))=0</formula>
    </cfRule>
  </conditionalFormatting>
  <conditionalFormatting sqref="L99">
    <cfRule type="containsBlanks" dxfId="176" priority="175">
      <formula>LEN(TRIM(L99))=0</formula>
    </cfRule>
  </conditionalFormatting>
  <conditionalFormatting sqref="L99">
    <cfRule type="cellIs" dxfId="175" priority="174" operator="equal">
      <formula>"(blank)"</formula>
    </cfRule>
  </conditionalFormatting>
  <conditionalFormatting sqref="L99">
    <cfRule type="containsText" dxfId="174" priority="173" operator="containsText" text="(egen kategori)">
      <formula>NOT(ISERROR(SEARCH("(egen kategori)",L99)))</formula>
    </cfRule>
  </conditionalFormatting>
  <conditionalFormatting sqref="J97:J98">
    <cfRule type="cellIs" dxfId="173" priority="179" operator="equal">
      <formula>"(blank)"</formula>
    </cfRule>
  </conditionalFormatting>
  <conditionalFormatting sqref="I97:I98">
    <cfRule type="cellIs" dxfId="172" priority="183" operator="equal">
      <formula>"(blank)"</formula>
    </cfRule>
  </conditionalFormatting>
  <conditionalFormatting sqref="I97:I98">
    <cfRule type="containsBlanks" dxfId="171" priority="182">
      <formula>LEN(TRIM(I97))=0</formula>
    </cfRule>
  </conditionalFormatting>
  <conditionalFormatting sqref="I97:I98">
    <cfRule type="cellIs" dxfId="170" priority="181" operator="equal">
      <formula>"(blank)"</formula>
    </cfRule>
  </conditionalFormatting>
  <conditionalFormatting sqref="I97:I98">
    <cfRule type="containsText" dxfId="169" priority="180" operator="containsText" text="(egen kategori)">
      <formula>NOT(ISERROR(SEARCH("(egen kategori)",I97)))</formula>
    </cfRule>
  </conditionalFormatting>
  <conditionalFormatting sqref="L82">
    <cfRule type="containsText" dxfId="168" priority="172" operator="containsText" text="(egen kategori)">
      <formula>NOT(ISERROR(SEARCH("(egen kategori)",L82)))</formula>
    </cfRule>
  </conditionalFormatting>
  <conditionalFormatting sqref="L82 L99">
    <cfRule type="cellIs" dxfId="167" priority="171" operator="equal">
      <formula>"(blank)"</formula>
    </cfRule>
  </conditionalFormatting>
  <conditionalFormatting sqref="M83 M99">
    <cfRule type="containsBlanks" dxfId="166" priority="170">
      <formula>LEN(TRIM(M83))=0</formula>
    </cfRule>
  </conditionalFormatting>
  <conditionalFormatting sqref="M83 M99">
    <cfRule type="cellIs" dxfId="165" priority="169" operator="equal">
      <formula>"(blank)"</formula>
    </cfRule>
  </conditionalFormatting>
  <conditionalFormatting sqref="M83 M99">
    <cfRule type="containsText" dxfId="164" priority="168" operator="containsText" text="(egen kategori)">
      <formula>NOT(ISERROR(SEARCH("(egen kategori)",M83)))</formula>
    </cfRule>
  </conditionalFormatting>
  <conditionalFormatting sqref="M82">
    <cfRule type="containsText" dxfId="163" priority="167" operator="containsText" text="(egen kategori)">
      <formula>NOT(ISERROR(SEARCH("(egen kategori)",M82)))</formula>
    </cfRule>
  </conditionalFormatting>
  <conditionalFormatting sqref="M82:M83 M99">
    <cfRule type="cellIs" dxfId="162" priority="166" operator="equal">
      <formula>"(blank)"</formula>
    </cfRule>
  </conditionalFormatting>
  <conditionalFormatting sqref="K83:L83">
    <cfRule type="cellIs" dxfId="161" priority="162" operator="equal">
      <formula>"(blank)"</formula>
    </cfRule>
  </conditionalFormatting>
  <conditionalFormatting sqref="K83:L83">
    <cfRule type="containsBlanks" dxfId="160" priority="165">
      <formula>LEN(TRIM(K83))=0</formula>
    </cfRule>
  </conditionalFormatting>
  <conditionalFormatting sqref="K83:L83">
    <cfRule type="cellIs" dxfId="159" priority="164" operator="equal">
      <formula>"(blank)"</formula>
    </cfRule>
  </conditionalFormatting>
  <conditionalFormatting sqref="K83:L83">
    <cfRule type="containsText" dxfId="158" priority="163" operator="containsText" text="(egen kategori)">
      <formula>NOT(ISERROR(SEARCH("(egen kategori)",K83)))</formula>
    </cfRule>
  </conditionalFormatting>
  <conditionalFormatting sqref="M97:M98">
    <cfRule type="containsBlanks" dxfId="157" priority="161">
      <formula>LEN(TRIM(M97))=0</formula>
    </cfRule>
  </conditionalFormatting>
  <conditionalFormatting sqref="M97:M98">
    <cfRule type="cellIs" dxfId="156" priority="160" operator="equal">
      <formula>"(blank)"</formula>
    </cfRule>
  </conditionalFormatting>
  <conditionalFormatting sqref="M97:M98">
    <cfRule type="containsText" dxfId="155" priority="159" operator="containsText" text="(egen kategori)">
      <formula>NOT(ISERROR(SEARCH("(egen kategori)",M97)))</formula>
    </cfRule>
  </conditionalFormatting>
  <conditionalFormatting sqref="M97:M98">
    <cfRule type="containsBlanks" dxfId="154" priority="158">
      <formula>LEN(TRIM(M97))=0</formula>
    </cfRule>
  </conditionalFormatting>
  <conditionalFormatting sqref="M97:M98">
    <cfRule type="cellIs" dxfId="153" priority="157" operator="equal">
      <formula>"(blank)"</formula>
    </cfRule>
  </conditionalFormatting>
  <conditionalFormatting sqref="M97:M98">
    <cfRule type="containsText" dxfId="152" priority="156" operator="containsText" text="(egen kategori)">
      <formula>NOT(ISERROR(SEARCH("(egen kategori)",M97)))</formula>
    </cfRule>
  </conditionalFormatting>
  <conditionalFormatting sqref="M97:M98">
    <cfRule type="cellIs" dxfId="151" priority="155" operator="equal">
      <formula>"(blank)"</formula>
    </cfRule>
  </conditionalFormatting>
  <conditionalFormatting sqref="L97:L98">
    <cfRule type="cellIs" dxfId="150" priority="154" operator="equal">
      <formula>"(blank)"</formula>
    </cfRule>
  </conditionalFormatting>
  <conditionalFormatting sqref="L97:L98">
    <cfRule type="containsBlanks" dxfId="149" priority="153">
      <formula>LEN(TRIM(L97))=0</formula>
    </cfRule>
  </conditionalFormatting>
  <conditionalFormatting sqref="M97:M98">
    <cfRule type="cellIs" dxfId="148" priority="149" operator="equal">
      <formula>"(blank)"</formula>
    </cfRule>
  </conditionalFormatting>
  <conditionalFormatting sqref="M97:M98">
    <cfRule type="containsText" dxfId="147" priority="148" operator="containsText" text="(egen kategori)">
      <formula>NOT(ISERROR(SEARCH("(egen kategori)",M97)))</formula>
    </cfRule>
  </conditionalFormatting>
  <conditionalFormatting sqref="I100:K100">
    <cfRule type="containsBlanks" dxfId="146" priority="147">
      <formula>LEN(TRIM(I100))=0</formula>
    </cfRule>
  </conditionalFormatting>
  <conditionalFormatting sqref="I100:K100">
    <cfRule type="cellIs" dxfId="145" priority="146" operator="equal">
      <formula>"(blank)"</formula>
    </cfRule>
  </conditionalFormatting>
  <conditionalFormatting sqref="I100:K100">
    <cfRule type="containsText" dxfId="144" priority="145" operator="containsText" text="(egen kategori)">
      <formula>NOT(ISERROR(SEARCH("(egen kategori)",I100)))</formula>
    </cfRule>
  </conditionalFormatting>
  <conditionalFormatting sqref="L100">
    <cfRule type="containsBlanks" dxfId="143" priority="144">
      <formula>LEN(TRIM(L100))=0</formula>
    </cfRule>
  </conditionalFormatting>
  <conditionalFormatting sqref="L100">
    <cfRule type="cellIs" dxfId="142" priority="143" operator="equal">
      <formula>"(blank)"</formula>
    </cfRule>
  </conditionalFormatting>
  <conditionalFormatting sqref="L100">
    <cfRule type="containsText" dxfId="141" priority="142" operator="containsText" text="(egen kategori)">
      <formula>NOT(ISERROR(SEARCH("(egen kategori)",L100)))</formula>
    </cfRule>
  </conditionalFormatting>
  <conditionalFormatting sqref="L100">
    <cfRule type="cellIs" dxfId="140" priority="141" operator="equal">
      <formula>"(blank)"</formula>
    </cfRule>
  </conditionalFormatting>
  <conditionalFormatting sqref="M100">
    <cfRule type="containsBlanks" dxfId="139" priority="140">
      <formula>LEN(TRIM(M100))=0</formula>
    </cfRule>
  </conditionalFormatting>
  <conditionalFormatting sqref="M100">
    <cfRule type="cellIs" dxfId="138" priority="139" operator="equal">
      <formula>"(blank)"</formula>
    </cfRule>
  </conditionalFormatting>
  <conditionalFormatting sqref="M100">
    <cfRule type="containsText" dxfId="137" priority="138" operator="containsText" text="(egen kategori)">
      <formula>NOT(ISERROR(SEARCH("(egen kategori)",M100)))</formula>
    </cfRule>
  </conditionalFormatting>
  <conditionalFormatting sqref="M100">
    <cfRule type="cellIs" dxfId="136" priority="137" operator="equal">
      <formula>"(blank)"</formula>
    </cfRule>
  </conditionalFormatting>
  <conditionalFormatting sqref="N123">
    <cfRule type="containsBlanks" dxfId="135" priority="136">
      <formula>LEN(TRIM(N123))=0</formula>
    </cfRule>
  </conditionalFormatting>
  <conditionalFormatting sqref="N123">
    <cfRule type="containsText" dxfId="134" priority="135" operator="containsText" text="(egen kategori)">
      <formula>NOT(ISERROR(SEARCH("(egen kategori)",N123)))</formula>
    </cfRule>
  </conditionalFormatting>
  <conditionalFormatting sqref="I106:J106 I122:K122 N110:N122 N106:N108">
    <cfRule type="containsBlanks" dxfId="133" priority="133">
      <formula>LEN(TRIM(I106))=0</formula>
    </cfRule>
  </conditionalFormatting>
  <conditionalFormatting sqref="I103 I122:K122 I105:K105 N105:N122 I106:J106 I107:I109">
    <cfRule type="cellIs" dxfId="132" priority="132" operator="equal">
      <formula>"(blank)"</formula>
    </cfRule>
  </conditionalFormatting>
  <conditionalFormatting sqref="I106:J106 I122:K122 N110:N122 N106:N108">
    <cfRule type="containsText" dxfId="131" priority="131" operator="containsText" text="(egen kategori)">
      <formula>NOT(ISERROR(SEARCH("(egen kategori)",I106)))</formula>
    </cfRule>
  </conditionalFormatting>
  <conditionalFormatting sqref="N105">
    <cfRule type="containsBlanks" dxfId="130" priority="130">
      <formula>LEN(TRIM(N105))=0</formula>
    </cfRule>
  </conditionalFormatting>
  <conditionalFormatting sqref="N105">
    <cfRule type="cellIs" dxfId="129" priority="129" operator="equal">
      <formula>"(blank)"</formula>
    </cfRule>
  </conditionalFormatting>
  <conditionalFormatting sqref="I105:K105 N105">
    <cfRule type="containsText" dxfId="128" priority="128" operator="containsText" text="(egen kategori)">
      <formula>NOT(ISERROR(SEARCH("(egen kategori)",I105)))</formula>
    </cfRule>
  </conditionalFormatting>
  <conditionalFormatting sqref="N110:N121">
    <cfRule type="cellIs" dxfId="127" priority="127" operator="lessThan">
      <formula>0</formula>
    </cfRule>
  </conditionalFormatting>
  <conditionalFormatting sqref="I107:I108">
    <cfRule type="containsBlanks" dxfId="126" priority="126">
      <formula>LEN(TRIM(I107))=0</formula>
    </cfRule>
  </conditionalFormatting>
  <conditionalFormatting sqref="I107:I108">
    <cfRule type="cellIs" dxfId="125" priority="125" operator="equal">
      <formula>"(blank)"</formula>
    </cfRule>
  </conditionalFormatting>
  <conditionalFormatting sqref="I107:I108">
    <cfRule type="containsText" dxfId="124" priority="124" operator="containsText" text="(egen kategori)">
      <formula>NOT(ISERROR(SEARCH("(egen kategori)",I107)))</formula>
    </cfRule>
  </conditionalFormatting>
  <conditionalFormatting sqref="N107:N108">
    <cfRule type="cellIs" dxfId="123" priority="123" operator="lessThan">
      <formula>0</formula>
    </cfRule>
  </conditionalFormatting>
  <conditionalFormatting sqref="N118">
    <cfRule type="cellIs" dxfId="122" priority="122" operator="equal">
      <formula>"(blank)"</formula>
    </cfRule>
  </conditionalFormatting>
  <conditionalFormatting sqref="I103">
    <cfRule type="containsBlanks" dxfId="121" priority="121">
      <formula>LEN(TRIM(I103))=0</formula>
    </cfRule>
  </conditionalFormatting>
  <conditionalFormatting sqref="I103">
    <cfRule type="cellIs" dxfId="120" priority="120" operator="equal">
      <formula>"(blank)"</formula>
    </cfRule>
  </conditionalFormatting>
  <conditionalFormatting sqref="I103:N104">
    <cfRule type="containsBlanks" dxfId="119" priority="134">
      <formula>LEN(TRIM(I103))=0</formula>
    </cfRule>
  </conditionalFormatting>
  <conditionalFormatting sqref="L122">
    <cfRule type="containsBlanks" dxfId="118" priority="119">
      <formula>LEN(TRIM(L122))=0</formula>
    </cfRule>
  </conditionalFormatting>
  <conditionalFormatting sqref="L122">
    <cfRule type="cellIs" dxfId="117" priority="118" operator="equal">
      <formula>"(blank)"</formula>
    </cfRule>
  </conditionalFormatting>
  <conditionalFormatting sqref="L122">
    <cfRule type="containsText" dxfId="116" priority="117" operator="containsText" text="(egen kategori)">
      <formula>NOT(ISERROR(SEARCH("(egen kategori)",L122)))</formula>
    </cfRule>
  </conditionalFormatting>
  <conditionalFormatting sqref="L105">
    <cfRule type="containsText" dxfId="115" priority="116" operator="containsText" text="(egen kategori)">
      <formula>NOT(ISERROR(SEARCH("(egen kategori)",L105)))</formula>
    </cfRule>
  </conditionalFormatting>
  <conditionalFormatting sqref="L105 L122">
    <cfRule type="cellIs" dxfId="114" priority="115" operator="equal">
      <formula>"(blank)"</formula>
    </cfRule>
  </conditionalFormatting>
  <conditionalFormatting sqref="M106 M122">
    <cfRule type="containsBlanks" dxfId="113" priority="114">
      <formula>LEN(TRIM(M106))=0</formula>
    </cfRule>
  </conditionalFormatting>
  <conditionalFormatting sqref="M106 M122">
    <cfRule type="cellIs" dxfId="112" priority="113" operator="equal">
      <formula>"(blank)"</formula>
    </cfRule>
  </conditionalFormatting>
  <conditionalFormatting sqref="M106 M122">
    <cfRule type="containsText" dxfId="111" priority="112" operator="containsText" text="(egen kategori)">
      <formula>NOT(ISERROR(SEARCH("(egen kategori)",M106)))</formula>
    </cfRule>
  </conditionalFormatting>
  <conditionalFormatting sqref="M105">
    <cfRule type="containsText" dxfId="110" priority="111" operator="containsText" text="(egen kategori)">
      <formula>NOT(ISERROR(SEARCH("(egen kategori)",M105)))</formula>
    </cfRule>
  </conditionalFormatting>
  <conditionalFormatting sqref="M105:M106 M122">
    <cfRule type="cellIs" dxfId="109" priority="110" operator="equal">
      <formula>"(blank)"</formula>
    </cfRule>
  </conditionalFormatting>
  <conditionalFormatting sqref="K106:L106">
    <cfRule type="cellIs" dxfId="108" priority="106" operator="equal">
      <formula>"(blank)"</formula>
    </cfRule>
  </conditionalFormatting>
  <conditionalFormatting sqref="K106:L106">
    <cfRule type="containsBlanks" dxfId="107" priority="109">
      <formula>LEN(TRIM(K106))=0</formula>
    </cfRule>
  </conditionalFormatting>
  <conditionalFormatting sqref="K106:L106">
    <cfRule type="cellIs" dxfId="106" priority="108" operator="equal">
      <formula>"(blank)"</formula>
    </cfRule>
  </conditionalFormatting>
  <conditionalFormatting sqref="K106:L106">
    <cfRule type="containsText" dxfId="105" priority="107" operator="containsText" text="(egen kategori)">
      <formula>NOT(ISERROR(SEARCH("(egen kategori)",K106)))</formula>
    </cfRule>
  </conditionalFormatting>
  <conditionalFormatting sqref="J64:J68">
    <cfRule type="cellIs" dxfId="104" priority="88" operator="equal">
      <formula>"(blank)"</formula>
    </cfRule>
  </conditionalFormatting>
  <conditionalFormatting sqref="I123:K123">
    <cfRule type="containsBlanks" dxfId="103" priority="105">
      <formula>LEN(TRIM(I123))=0</formula>
    </cfRule>
  </conditionalFormatting>
  <conditionalFormatting sqref="I123:K123">
    <cfRule type="cellIs" dxfId="102" priority="104" operator="equal">
      <formula>"(blank)"</formula>
    </cfRule>
  </conditionalFormatting>
  <conditionalFormatting sqref="I123:K123">
    <cfRule type="containsText" dxfId="101" priority="103" operator="containsText" text="(egen kategori)">
      <formula>NOT(ISERROR(SEARCH("(egen kategori)",I123)))</formula>
    </cfRule>
  </conditionalFormatting>
  <conditionalFormatting sqref="L123">
    <cfRule type="containsBlanks" dxfId="100" priority="102">
      <formula>LEN(TRIM(L123))=0</formula>
    </cfRule>
  </conditionalFormatting>
  <conditionalFormatting sqref="L123">
    <cfRule type="cellIs" dxfId="99" priority="101" operator="equal">
      <formula>"(blank)"</formula>
    </cfRule>
  </conditionalFormatting>
  <conditionalFormatting sqref="L123">
    <cfRule type="containsText" dxfId="98" priority="100" operator="containsText" text="(egen kategori)">
      <formula>NOT(ISERROR(SEARCH("(egen kategori)",L123)))</formula>
    </cfRule>
  </conditionalFormatting>
  <conditionalFormatting sqref="L123">
    <cfRule type="cellIs" dxfId="97" priority="99" operator="equal">
      <formula>"(blank)"</formula>
    </cfRule>
  </conditionalFormatting>
  <conditionalFormatting sqref="M123">
    <cfRule type="containsBlanks" dxfId="96" priority="98">
      <formula>LEN(TRIM(M123))=0</formula>
    </cfRule>
  </conditionalFormatting>
  <conditionalFormatting sqref="M123">
    <cfRule type="cellIs" dxfId="95" priority="97" operator="equal">
      <formula>"(blank)"</formula>
    </cfRule>
  </conditionalFormatting>
  <conditionalFormatting sqref="M123">
    <cfRule type="containsText" dxfId="94" priority="96" operator="containsText" text="(egen kategori)">
      <formula>NOT(ISERROR(SEARCH("(egen kategori)",M123)))</formula>
    </cfRule>
  </conditionalFormatting>
  <conditionalFormatting sqref="M123">
    <cfRule type="cellIs" dxfId="93" priority="95" operator="equal">
      <formula>"(blank)"</formula>
    </cfRule>
  </conditionalFormatting>
  <conditionalFormatting sqref="J110:J121">
    <cfRule type="cellIs" dxfId="92" priority="43" operator="equal">
      <formula>"(blank)"</formula>
    </cfRule>
  </conditionalFormatting>
  <conditionalFormatting sqref="J110:J121">
    <cfRule type="containsText" dxfId="91" priority="42" operator="containsText" text="(egen kategori)">
      <formula>NOT(ISERROR(SEARCH("(egen kategori)",J110)))</formula>
    </cfRule>
  </conditionalFormatting>
  <conditionalFormatting sqref="M110:M121">
    <cfRule type="containsBlanks" dxfId="90" priority="40">
      <formula>LEN(TRIM(M110))=0</formula>
    </cfRule>
  </conditionalFormatting>
  <conditionalFormatting sqref="M110:M121">
    <cfRule type="cellIs" dxfId="89" priority="39" operator="equal">
      <formula>"(blank)"</formula>
    </cfRule>
  </conditionalFormatting>
  <conditionalFormatting sqref="M110:M121">
    <cfRule type="containsText" dxfId="88" priority="38" operator="containsText" text="(egen kategori)">
      <formula>NOT(ISERROR(SEARCH("(egen kategori)",M110)))</formula>
    </cfRule>
  </conditionalFormatting>
  <conditionalFormatting sqref="J67:J68">
    <cfRule type="containsBlanks" dxfId="87" priority="94">
      <formula>LEN(TRIM(J67))=0</formula>
    </cfRule>
  </conditionalFormatting>
  <conditionalFormatting sqref="J67:J68">
    <cfRule type="cellIs" dxfId="86" priority="93" operator="equal">
      <formula>"(blank)"</formula>
    </cfRule>
  </conditionalFormatting>
  <conditionalFormatting sqref="J67:J68">
    <cfRule type="containsText" dxfId="85" priority="92" operator="containsText" text="(egen kategori)">
      <formula>NOT(ISERROR(SEARCH("(egen kategori)",J67)))</formula>
    </cfRule>
  </conditionalFormatting>
  <conditionalFormatting sqref="J64:J68">
    <cfRule type="containsBlanks" dxfId="84" priority="84">
      <formula>LEN(TRIM(J64))=0</formula>
    </cfRule>
    <cfRule type="containsBlanks" dxfId="83" priority="91">
      <formula>LEN(TRIM(J64))=0</formula>
    </cfRule>
  </conditionalFormatting>
  <conditionalFormatting sqref="J64:J68">
    <cfRule type="cellIs" dxfId="82" priority="90" operator="equal">
      <formula>"(blank)"</formula>
    </cfRule>
  </conditionalFormatting>
  <conditionalFormatting sqref="J64:J68">
    <cfRule type="containsText" dxfId="81" priority="89" operator="containsText" text="(egen kategori)">
      <formula>NOT(ISERROR(SEARCH("(egen kategori)",J64)))</formula>
    </cfRule>
  </conditionalFormatting>
  <conditionalFormatting sqref="J64:J68">
    <cfRule type="containsBlanks" dxfId="80" priority="87">
      <formula>LEN(TRIM(J64))=0</formula>
    </cfRule>
  </conditionalFormatting>
  <conditionalFormatting sqref="J64:J68">
    <cfRule type="cellIs" dxfId="79" priority="86" operator="equal">
      <formula>"(blank)"</formula>
    </cfRule>
  </conditionalFormatting>
  <conditionalFormatting sqref="J64:J68">
    <cfRule type="containsText" dxfId="78" priority="85" operator="containsText" text="(egen kategori)">
      <formula>NOT(ISERROR(SEARCH("(egen kategori)",J64)))</formula>
    </cfRule>
  </conditionalFormatting>
  <conditionalFormatting sqref="I86:K86">
    <cfRule type="cellIs" dxfId="77" priority="83" operator="equal">
      <formula>"(blank)"</formula>
    </cfRule>
  </conditionalFormatting>
  <conditionalFormatting sqref="I87:I96">
    <cfRule type="cellIs" dxfId="76" priority="82" operator="equal">
      <formula>"(blank)"</formula>
    </cfRule>
  </conditionalFormatting>
  <conditionalFormatting sqref="I87:I96">
    <cfRule type="containsBlanks" dxfId="75" priority="81">
      <formula>LEN(TRIM(I87))=0</formula>
    </cfRule>
  </conditionalFormatting>
  <conditionalFormatting sqref="I87:I96">
    <cfRule type="cellIs" dxfId="74" priority="80" operator="equal">
      <formula>"(blank)"</formula>
    </cfRule>
  </conditionalFormatting>
  <conditionalFormatting sqref="I87:I96">
    <cfRule type="containsText" dxfId="73" priority="79" operator="containsText" text="(egen kategori)">
      <formula>NOT(ISERROR(SEARCH("(egen kategori)",I87)))</formula>
    </cfRule>
  </conditionalFormatting>
  <conditionalFormatting sqref="M87:M96">
    <cfRule type="cellIs" dxfId="72" priority="62" operator="equal">
      <formula>"(blank)"</formula>
    </cfRule>
  </conditionalFormatting>
  <conditionalFormatting sqref="L87:L96">
    <cfRule type="containsBlanks" dxfId="71" priority="60">
      <formula>LEN(TRIM(L87))=0</formula>
    </cfRule>
  </conditionalFormatting>
  <conditionalFormatting sqref="L87:L96">
    <cfRule type="cellIs" dxfId="70" priority="59" operator="equal">
      <formula>"(blank)"</formula>
    </cfRule>
  </conditionalFormatting>
  <conditionalFormatting sqref="L87:L96">
    <cfRule type="containsText" dxfId="69" priority="58" operator="containsText" text="(egen kategori)">
      <formula>NOT(ISERROR(SEARCH("(egen kategori)",L87)))</formula>
    </cfRule>
  </conditionalFormatting>
  <conditionalFormatting sqref="M87:M96">
    <cfRule type="cellIs" dxfId="68" priority="56" operator="equal">
      <formula>"(blank)"</formula>
    </cfRule>
  </conditionalFormatting>
  <conditionalFormatting sqref="J109:K109">
    <cfRule type="cellIs" dxfId="67" priority="54" operator="equal">
      <formula>"(blank)"</formula>
    </cfRule>
  </conditionalFormatting>
  <conditionalFormatting sqref="L86">
    <cfRule type="cellIs" dxfId="66" priority="78" operator="equal">
      <formula>"(blank)"</formula>
    </cfRule>
  </conditionalFormatting>
  <conditionalFormatting sqref="M86">
    <cfRule type="cellIs" dxfId="65" priority="77" operator="equal">
      <formula>"(blank)"</formula>
    </cfRule>
  </conditionalFormatting>
  <conditionalFormatting sqref="J90:J96">
    <cfRule type="containsBlanks" dxfId="64" priority="76">
      <formula>LEN(TRIM(J90))=0</formula>
    </cfRule>
  </conditionalFormatting>
  <conditionalFormatting sqref="J90:J96">
    <cfRule type="cellIs" dxfId="63" priority="75" operator="equal">
      <formula>"(blank)"</formula>
    </cfRule>
  </conditionalFormatting>
  <conditionalFormatting sqref="J90:J96">
    <cfRule type="containsText" dxfId="62" priority="74" operator="containsText" text="(egen kategori)">
      <formula>NOT(ISERROR(SEARCH("(egen kategori)",J90)))</formula>
    </cfRule>
  </conditionalFormatting>
  <conditionalFormatting sqref="J87:J96">
    <cfRule type="containsBlanks" dxfId="61" priority="66">
      <formula>LEN(TRIM(J87))=0</formula>
    </cfRule>
    <cfRule type="containsBlanks" dxfId="60" priority="73">
      <formula>LEN(TRIM(J87))=0</formula>
    </cfRule>
  </conditionalFormatting>
  <conditionalFormatting sqref="J87:J96">
    <cfRule type="cellIs" dxfId="59" priority="72" operator="equal">
      <formula>"(blank)"</formula>
    </cfRule>
  </conditionalFormatting>
  <conditionalFormatting sqref="J87:J96">
    <cfRule type="containsText" dxfId="58" priority="71" operator="containsText" text="(egen kategori)">
      <formula>NOT(ISERROR(SEARCH("(egen kategori)",J87)))</formula>
    </cfRule>
  </conditionalFormatting>
  <conditionalFormatting sqref="J87:J96">
    <cfRule type="cellIs" dxfId="57" priority="70" operator="equal">
      <formula>"(blank)"</formula>
    </cfRule>
  </conditionalFormatting>
  <conditionalFormatting sqref="J87:J96">
    <cfRule type="containsBlanks" dxfId="56" priority="69">
      <formula>LEN(TRIM(J87))=0</formula>
    </cfRule>
  </conditionalFormatting>
  <conditionalFormatting sqref="J87:J96">
    <cfRule type="cellIs" dxfId="55" priority="68" operator="equal">
      <formula>"(blank)"</formula>
    </cfRule>
  </conditionalFormatting>
  <conditionalFormatting sqref="J87:J96">
    <cfRule type="containsText" dxfId="54" priority="67" operator="containsText" text="(egen kategori)">
      <formula>NOT(ISERROR(SEARCH("(egen kategori)",J87)))</formula>
    </cfRule>
  </conditionalFormatting>
  <conditionalFormatting sqref="M87:M96">
    <cfRule type="containsBlanks" dxfId="53" priority="65">
      <formula>LEN(TRIM(M87))=0</formula>
    </cfRule>
  </conditionalFormatting>
  <conditionalFormatting sqref="M87:M96">
    <cfRule type="cellIs" dxfId="52" priority="64" operator="equal">
      <formula>"(blank)"</formula>
    </cfRule>
  </conditionalFormatting>
  <conditionalFormatting sqref="M87:M96">
    <cfRule type="containsText" dxfId="51" priority="63" operator="containsText" text="(egen kategori)">
      <formula>NOT(ISERROR(SEARCH("(egen kategori)",M87)))</formula>
    </cfRule>
  </conditionalFormatting>
  <conditionalFormatting sqref="L87:L96">
    <cfRule type="cellIs" dxfId="50" priority="61" operator="equal">
      <formula>"(blank)"</formula>
    </cfRule>
  </conditionalFormatting>
  <conditionalFormatting sqref="M87:M96">
    <cfRule type="containsBlanks" dxfId="49" priority="57">
      <formula>LEN(TRIM(M87))=0</formula>
    </cfRule>
  </conditionalFormatting>
  <conditionalFormatting sqref="M87:M96">
    <cfRule type="containsText" dxfId="48" priority="55" operator="containsText" text="(egen kategori)">
      <formula>NOT(ISERROR(SEARCH("(egen kategori)",M87)))</formula>
    </cfRule>
  </conditionalFormatting>
  <conditionalFormatting sqref="L109">
    <cfRule type="cellIs" dxfId="47" priority="53" operator="equal">
      <formula>"(blank)"</formula>
    </cfRule>
  </conditionalFormatting>
  <conditionalFormatting sqref="M109">
    <cfRule type="cellIs" dxfId="46" priority="52" operator="equal">
      <formula>"(blank)"</formula>
    </cfRule>
  </conditionalFormatting>
  <conditionalFormatting sqref="J113:J121">
    <cfRule type="containsBlanks" dxfId="45" priority="51">
      <formula>LEN(TRIM(J113))=0</formula>
    </cfRule>
  </conditionalFormatting>
  <conditionalFormatting sqref="J113:J121">
    <cfRule type="cellIs" dxfId="44" priority="50" operator="equal">
      <formula>"(blank)"</formula>
    </cfRule>
  </conditionalFormatting>
  <conditionalFormatting sqref="J113:J121">
    <cfRule type="containsText" dxfId="43" priority="49" operator="containsText" text="(egen kategori)">
      <formula>NOT(ISERROR(SEARCH("(egen kategori)",J113)))</formula>
    </cfRule>
  </conditionalFormatting>
  <conditionalFormatting sqref="J110:J121">
    <cfRule type="containsBlanks" dxfId="42" priority="41">
      <formula>LEN(TRIM(J110))=0</formula>
    </cfRule>
    <cfRule type="containsBlanks" dxfId="41" priority="48">
      <formula>LEN(TRIM(J110))=0</formula>
    </cfRule>
  </conditionalFormatting>
  <conditionalFormatting sqref="J110:J121">
    <cfRule type="cellIs" dxfId="40" priority="47" operator="equal">
      <formula>"(blank)"</formula>
    </cfRule>
  </conditionalFormatting>
  <conditionalFormatting sqref="J110:J121">
    <cfRule type="containsText" dxfId="39" priority="46" operator="containsText" text="(egen kategori)">
      <formula>NOT(ISERROR(SEARCH("(egen kategori)",J110)))</formula>
    </cfRule>
  </conditionalFormatting>
  <conditionalFormatting sqref="J110:J121">
    <cfRule type="cellIs" dxfId="38" priority="45" operator="equal">
      <formula>"(blank)"</formula>
    </cfRule>
  </conditionalFormatting>
  <conditionalFormatting sqref="J110:J121">
    <cfRule type="containsBlanks" dxfId="37" priority="44">
      <formula>LEN(TRIM(J110))=0</formula>
    </cfRule>
  </conditionalFormatting>
  <conditionalFormatting sqref="M110:M121">
    <cfRule type="cellIs" dxfId="36" priority="37" operator="equal">
      <formula>"(blank)"</formula>
    </cfRule>
  </conditionalFormatting>
  <conditionalFormatting sqref="L110:L121">
    <cfRule type="cellIs" dxfId="35" priority="36" operator="equal">
      <formula>"(blank)"</formula>
    </cfRule>
  </conditionalFormatting>
  <conditionalFormatting sqref="L110:L121">
    <cfRule type="containsBlanks" dxfId="34" priority="35">
      <formula>LEN(TRIM(L110))=0</formula>
    </cfRule>
  </conditionalFormatting>
  <conditionalFormatting sqref="L110:L121">
    <cfRule type="cellIs" dxfId="33" priority="34" operator="equal">
      <formula>"(blank)"</formula>
    </cfRule>
  </conditionalFormatting>
  <conditionalFormatting sqref="L110:L121">
    <cfRule type="containsText" dxfId="32" priority="33" operator="containsText" text="(egen kategori)">
      <formula>NOT(ISERROR(SEARCH("(egen kategori)",L110)))</formula>
    </cfRule>
  </conditionalFormatting>
  <conditionalFormatting sqref="M110:M121">
    <cfRule type="containsBlanks" dxfId="31" priority="32">
      <formula>LEN(TRIM(M110))=0</formula>
    </cfRule>
  </conditionalFormatting>
  <conditionalFormatting sqref="M110:M121">
    <cfRule type="cellIs" dxfId="30" priority="31" operator="equal">
      <formula>"(blank)"</formula>
    </cfRule>
  </conditionalFormatting>
  <conditionalFormatting sqref="M110:M121">
    <cfRule type="containsText" dxfId="29" priority="30" operator="containsText" text="(egen kategori)">
      <formula>NOT(ISERROR(SEARCH("(egen kategori)",M110)))</formula>
    </cfRule>
  </conditionalFormatting>
  <conditionalFormatting sqref="I110:I121">
    <cfRule type="cellIs" dxfId="28" priority="29" operator="equal">
      <formula>"(blank)"</formula>
    </cfRule>
  </conditionalFormatting>
  <conditionalFormatting sqref="I110:I121">
    <cfRule type="containsBlanks" dxfId="27" priority="28">
      <formula>LEN(TRIM(I110))=0</formula>
    </cfRule>
  </conditionalFormatting>
  <conditionalFormatting sqref="I110:I121">
    <cfRule type="cellIs" dxfId="26" priority="27" operator="equal">
      <formula>"(blank)"</formula>
    </cfRule>
  </conditionalFormatting>
  <conditionalFormatting sqref="I110:I121">
    <cfRule type="containsText" dxfId="25" priority="26" operator="containsText" text="(egen kategori)">
      <formula>NOT(ISERROR(SEARCH("(egen kategori)",I110)))</formula>
    </cfRule>
  </conditionalFormatting>
  <conditionalFormatting sqref="F86">
    <cfRule type="cellIs" dxfId="24" priority="25" operator="equal">
      <formula>"(blank)"</formula>
    </cfRule>
  </conditionalFormatting>
  <conditionalFormatting sqref="F63">
    <cfRule type="cellIs" dxfId="23" priority="24" operator="equal">
      <formula>"(blank)"</formula>
    </cfRule>
  </conditionalFormatting>
  <conditionalFormatting sqref="F40">
    <cfRule type="cellIs" dxfId="22" priority="23" operator="equal">
      <formula>"(blank)"</formula>
    </cfRule>
  </conditionalFormatting>
  <conditionalFormatting sqref="AD1:AD2">
    <cfRule type="cellIs" dxfId="21" priority="22" operator="equal">
      <formula>"(blank)"</formula>
    </cfRule>
  </conditionalFormatting>
  <conditionalFormatting sqref="AD70:AD123">
    <cfRule type="containsBlanks" dxfId="20" priority="21">
      <formula>LEN(TRIM(AD70))=0</formula>
    </cfRule>
  </conditionalFormatting>
  <conditionalFormatting sqref="AD70:AD123">
    <cfRule type="cellIs" dxfId="19" priority="20" operator="equal">
      <formula>"(blank)"</formula>
    </cfRule>
  </conditionalFormatting>
  <conditionalFormatting sqref="AD70:AD123">
    <cfRule type="containsText" dxfId="18" priority="19" operator="containsText" text="(egen kategori)">
      <formula>NOT(ISERROR(SEARCH("(egen kategori)",AD70)))</formula>
    </cfRule>
  </conditionalFormatting>
  <conditionalFormatting sqref="AD10:AD36">
    <cfRule type="containsBlanks" dxfId="17" priority="18">
      <formula>LEN(TRIM(AD10))=0</formula>
    </cfRule>
  </conditionalFormatting>
  <conditionalFormatting sqref="AD10:AD36">
    <cfRule type="cellIs" dxfId="16" priority="17" operator="equal">
      <formula>"(blank)"</formula>
    </cfRule>
  </conditionalFormatting>
  <conditionalFormatting sqref="AD10:AD36">
    <cfRule type="containsText" dxfId="15" priority="16" operator="containsText" text="(egen kategori)">
      <formula>NOT(ISERROR(SEARCH("(egen kategori)",AD10)))</formula>
    </cfRule>
  </conditionalFormatting>
  <conditionalFormatting sqref="AD5:AE5">
    <cfRule type="containsBlanks" dxfId="14" priority="15">
      <formula>LEN(TRIM(AD5))=0</formula>
    </cfRule>
  </conditionalFormatting>
  <conditionalFormatting sqref="AD5:AE5">
    <cfRule type="cellIs" dxfId="13" priority="14" operator="equal">
      <formula>"(blank)"</formula>
    </cfRule>
  </conditionalFormatting>
  <conditionalFormatting sqref="AD5:AE5">
    <cfRule type="containsText" dxfId="12" priority="13" operator="containsText" text="(egen kategori)">
      <formula>NOT(ISERROR(SEARCH("(egen kategori)",AD5)))</formula>
    </cfRule>
  </conditionalFormatting>
  <conditionalFormatting sqref="AD6:AD8">
    <cfRule type="containsBlanks" dxfId="11" priority="12">
      <formula>LEN(TRIM(AD6))=0</formula>
    </cfRule>
  </conditionalFormatting>
  <conditionalFormatting sqref="AD6:AD8">
    <cfRule type="cellIs" dxfId="10" priority="11" operator="equal">
      <formula>"(blank)"</formula>
    </cfRule>
  </conditionalFormatting>
  <conditionalFormatting sqref="AD6:AD8">
    <cfRule type="containsText" dxfId="9" priority="10" operator="containsText" text="(egen kategori)">
      <formula>NOT(ISERROR(SEARCH("(egen kategori)",AD6)))</formula>
    </cfRule>
  </conditionalFormatting>
  <conditionalFormatting sqref="AD6:AD8">
    <cfRule type="containsBlanks" dxfId="8" priority="9">
      <formula>LEN(TRIM(AD6))=0</formula>
    </cfRule>
  </conditionalFormatting>
  <conditionalFormatting sqref="C3">
    <cfRule type="containsBlanks" dxfId="7" priority="8">
      <formula>LEN(TRIM(C3))=0</formula>
    </cfRule>
  </conditionalFormatting>
  <conditionalFormatting sqref="C3">
    <cfRule type="cellIs" dxfId="6" priority="7" operator="equal">
      <formula>"(blank)"</formula>
    </cfRule>
  </conditionalFormatting>
  <conditionalFormatting sqref="C3">
    <cfRule type="containsText" dxfId="5" priority="6" operator="containsText" text="(egen kategori)">
      <formula>NOT(ISERROR(SEARCH("(egen kategori)",C3)))</formula>
    </cfRule>
  </conditionalFormatting>
  <conditionalFormatting sqref="C3">
    <cfRule type="cellIs" dxfId="4" priority="5" operator="equal">
      <formula>"(blank)"</formula>
    </cfRule>
  </conditionalFormatting>
  <conditionalFormatting sqref="I3">
    <cfRule type="containsBlanks" dxfId="3" priority="4">
      <formula>LEN(TRIM(I3))=0</formula>
    </cfRule>
  </conditionalFormatting>
  <conditionalFormatting sqref="I3">
    <cfRule type="cellIs" dxfId="2" priority="3" operator="equal">
      <formula>"(blank)"</formula>
    </cfRule>
  </conditionalFormatting>
  <conditionalFormatting sqref="I3">
    <cfRule type="containsText" dxfId="1" priority="2" operator="containsText" text="(egen kategori)">
      <formula>NOT(ISERROR(SEARCH("(egen kategori)",I3)))</formula>
    </cfRule>
  </conditionalFormatting>
  <conditionalFormatting sqref="I3">
    <cfRule type="cellIs" dxfId="0" priority="1" operator="equal">
      <formula>"(blank)"</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Information</vt:lpstr>
      <vt:lpstr>Sparande</vt:lpstr>
      <vt:lpstr>Sparande - exempel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Josefine</dc:creator>
  <cp:keywords/>
  <dc:description/>
  <cp:lastModifiedBy>Josefine Bagge</cp:lastModifiedBy>
  <cp:revision/>
  <dcterms:created xsi:type="dcterms:W3CDTF">2021-04-16T12:37:17Z</dcterms:created>
  <dcterms:modified xsi:type="dcterms:W3CDTF">2021-12-22T16:39:30Z</dcterms:modified>
  <cp:category/>
  <cp:contentStatus/>
</cp:coreProperties>
</file>